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5"/>
  </bookViews>
  <sheets>
    <sheet name="Διάρκεια εγγραφής πιν.10" sheetId="1" r:id="rId1"/>
    <sheet name="Διάρκεια εγγραφής πιν.11" sheetId="2" r:id="rId2"/>
    <sheet name="οικονομική πιν.12" sheetId="3" r:id="rId3"/>
    <sheet name="οικονομική πιν.13" sheetId="4" r:id="rId4"/>
    <sheet name="πιν.14" sheetId="5" r:id="rId5"/>
    <sheet name="πιν.15" sheetId="6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πιν.11'!$A$3:$Z$23</definedName>
    <definedName name="_xlnm.Print_Area" localSheetId="3">'οικονομική πιν.13'!$A$1:$AA$21</definedName>
    <definedName name="_xlnm.Print_Area" localSheetId="4">'πιν.14'!$A$1:$N$22</definedName>
    <definedName name="_xlnm.Print_Area" localSheetId="5">'πιν.15'!$B$2:$O$45</definedName>
  </definedNames>
  <calcPr fullCalcOnLoad="1"/>
</workbook>
</file>

<file path=xl/sharedStrings.xml><?xml version="1.0" encoding="utf-8"?>
<sst xmlns="http://schemas.openxmlformats.org/spreadsheetml/2006/main" count="271" uniqueCount="146">
  <si>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</si>
  <si>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</si>
  <si>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</si>
  <si>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</si>
  <si>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</si>
  <si>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</si>
  <si>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</si>
  <si>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</si>
  <si>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</si>
  <si>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</si>
  <si>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</si>
  <si>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</si>
  <si>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</si>
  <si>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</si>
  <si>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</si>
  <si>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</si>
  <si>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</si>
  <si>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</si>
  <si>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</si>
  <si>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</si>
  <si>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</si>
  <si>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</si>
  <si>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</si>
  <si>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</si>
  <si>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</si>
  <si>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</si>
  <si>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</si>
  <si>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</si>
  <si>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</si>
  <si>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</si>
  <si>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</si>
  <si>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</si>
  <si>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</si>
  <si>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</si>
  <si>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</si>
  <si>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</si>
  <si>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</si>
  <si>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X100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</si>
  <si>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</si>
  <si>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</si>
  <si>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</si>
  <si>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</si>
  <si>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</si>
  <si>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</si>
  <si>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</si>
  <si>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</si>
  <si>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</si>
  <si>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</si>
  <si>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</si>
  <si>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</si>
  <si>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</si>
  <si>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</si>
  <si>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</si>
  <si>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</si>
  <si>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</si>
  <si>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</si>
  <si>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</si>
  <si>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</si>
  <si>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</si>
  <si>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</si>
  <si>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</si>
  <si>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</si>
  <si>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</si>
  <si>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</si>
  <si>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</si>
  <si>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</si>
  <si>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</si>
  <si>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</si>
  <si>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</si>
  <si>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</si>
  <si>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</si>
  <si>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</si>
  <si>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</si>
  <si>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</si>
  <si>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</si>
  <si>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</si>
  <si>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</si>
  <si>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</si>
  <si>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</si>
  <si>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</si>
  <si>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</si>
  <si>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</si>
  <si>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</si>
  <si>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</si>
  <si>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</si>
  <si>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</si>
  <si>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</si>
  <si>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</si>
  <si>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</si>
  <si>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</si>
  <si>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</si>
  <si>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</si>
  <si>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</si>
  <si>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</si>
  <si>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</si>
  <si>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</si>
  <si>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</si>
  <si>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</si>
  <si>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</si>
  <si>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</si>
  <si>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</si>
  <si>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</si>
  <si>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</si>
  <si>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</si>
  <si>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</si>
  <si>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</si>
  <si>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LEB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</si>
  <si>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</si>
  <si>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</si>
  <si>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</si>
  <si>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</si>
  <si>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</si>
  <si>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</si>
  <si>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</si>
  <si>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</si>
  <si>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</si>
  <si>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</si>
  <si>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</si>
  <si>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</si>
  <si>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UKR</t>
  </si>
  <si>
    <t>Απρίλιος 2013</t>
  </si>
  <si>
    <t>NET</t>
  </si>
  <si>
    <t>Μάιος 2013</t>
  </si>
  <si>
    <t>Δ</t>
  </si>
  <si>
    <t>Παροχή ηλεκτρικού ρεύματος, φυσικού αερίου, ατμού &amp; κλιματισμού</t>
  </si>
  <si>
    <t>SWI</t>
  </si>
  <si>
    <t>Ιούνιος 2013</t>
  </si>
  <si>
    <t>DEN</t>
  </si>
  <si>
    <t>Ιούλιος 2013</t>
  </si>
  <si>
    <t>ARM</t>
  </si>
  <si>
    <t>CON</t>
  </si>
  <si>
    <t>Αύγουστος 2013</t>
  </si>
  <si>
    <t>Αύγ.</t>
  </si>
  <si>
    <t>RUS</t>
  </si>
  <si>
    <t>SUD</t>
  </si>
  <si>
    <t>ZIM</t>
  </si>
  <si>
    <t>ΕΓΓΡΑΦΗΣ ΠΑΝΩ ΑΠΟ 6 ΜΗΝΕΣ ΚΑΤΑ ΧΩΡΑ ΠΡΟΕΛΕΥΣΗΣ - Σεπτέμβριος 2013</t>
  </si>
  <si>
    <t>ΠΑΝΩ ΑΠΟ 6 ΜΗΝΕΣ ΚΑΤΑ ΚΟΙΝΟΤΗΤΑ ΚΑΙ ΕΠΑΡΧΙΑ - Σεπτέμβριος 2013</t>
  </si>
  <si>
    <t>Σεπτέμβριος 2013</t>
  </si>
  <si>
    <t>ΠΑΝΩ ΑΠΟ 6 ΜΗΝΕΣ ΚΑΤΑ ΟΙΚΟΝΟΜΙΚΗ ΔΡΑΣΤΗΡΙΟΤΗΤΑ - ΑΥΓΟΥΣΤΟΣ και ΣΕΠΤΕΜΒΡΙΟΣ 2013</t>
  </si>
  <si>
    <t>Σεπτ.</t>
  </si>
  <si>
    <t>ΠΑΝΩ ΑΠO 6 ΜΗΝΕΣ ΚΑΤΑ ΤΕΛΕΥΤΑΙΟ ΕΠΑΓΓΕΛΜΑ - ΑΥΓΟΥΣΤΟΣ και ΣΕΠΤΕΜΒΡΙΟΣ 2013</t>
  </si>
  <si>
    <t>ΠΑΝΩ ΑΠΟ 6 ΜΗΝΕΣ ΚΑΤΑ ΕΠΑΡΧΙΑ -  ΑΥΓΟΥΣΤΟΣ και ΣΕΠΤΕΜΒΡΙΟΣ 2013</t>
  </si>
  <si>
    <t>IRL</t>
  </si>
  <si>
    <t>MAL</t>
  </si>
  <si>
    <t xml:space="preserve">Σύνολο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</si>
</sst>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9" fontId="8" fillId="0" borderId="15" xfId="57" applyNumberFormat="1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19" xfId="0" applyFont="1" applyBorder="1" applyAlignment="1">
      <alignment wrapText="1"/>
    </xf>
    <xf numFmtId="164" fontId="18" fillId="0" borderId="19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wrapText="1"/>
    </xf>
    <xf numFmtId="0" fontId="9" fillId="0" borderId="19" xfId="0" applyFont="1" applyBorder="1" applyAlignment="1">
      <alignment/>
    </xf>
    <xf numFmtId="0" fontId="13" fillId="34" borderId="2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14" fillId="34" borderId="14" xfId="0" applyNumberFormat="1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164" fontId="14" fillId="34" borderId="21" xfId="0" applyNumberFormat="1" applyFont="1" applyFill="1" applyBorder="1" applyAlignment="1">
      <alignment horizontal="right"/>
    </xf>
    <xf numFmtId="3" fontId="14" fillId="34" borderId="1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9" fontId="19" fillId="0" borderId="0" xfId="57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21" fillId="0" borderId="2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13" xfId="0" applyFont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1" fillId="0" borderId="30" xfId="0" applyNumberFormat="1" applyFont="1" applyFill="1" applyBorder="1" applyAlignment="1">
      <alignment horizontal="center"/>
    </xf>
    <xf numFmtId="164" fontId="9" fillId="0" borderId="31" xfId="57" applyNumberFormat="1" applyFont="1" applyFill="1" applyBorder="1" applyAlignment="1">
      <alignment/>
    </xf>
    <xf numFmtId="164" fontId="19" fillId="0" borderId="0" xfId="57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0" fillId="0" borderId="19" xfId="0" applyNumberFormat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9" fontId="8" fillId="0" borderId="34" xfId="0" applyNumberFormat="1" applyFont="1" applyFill="1" applyBorder="1" applyAlignment="1">
      <alignment horizontal="center"/>
    </xf>
    <xf numFmtId="9" fontId="10" fillId="0" borderId="19" xfId="0" applyNumberFormat="1" applyFont="1" applyBorder="1" applyAlignment="1">
      <alignment/>
    </xf>
    <xf numFmtId="1" fontId="9" fillId="0" borderId="19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/>
    </xf>
    <xf numFmtId="9" fontId="10" fillId="34" borderId="25" xfId="0" applyNumberFormat="1" applyFont="1" applyFill="1" applyBorder="1" applyAlignment="1">
      <alignment/>
    </xf>
    <xf numFmtId="1" fontId="9" fillId="34" borderId="25" xfId="0" applyNumberFormat="1" applyFont="1" applyFill="1" applyBorder="1" applyAlignment="1">
      <alignment horizontal="right"/>
    </xf>
    <xf numFmtId="164" fontId="9" fillId="34" borderId="30" xfId="0" applyNumberFormat="1" applyFont="1" applyFill="1" applyBorder="1" applyAlignment="1">
      <alignment horizontal="right"/>
    </xf>
    <xf numFmtId="164" fontId="18" fillId="34" borderId="32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1" fillId="0" borderId="39" xfId="0" applyFont="1" applyFill="1" applyBorder="1" applyAlignment="1">
      <alignment horizontal="center"/>
    </xf>
    <xf numFmtId="9" fontId="9" fillId="0" borderId="15" xfId="57" applyNumberFormat="1" applyFont="1" applyFill="1" applyBorder="1" applyAlignment="1">
      <alignment/>
    </xf>
    <xf numFmtId="9" fontId="9" fillId="0" borderId="19" xfId="57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9" fontId="9" fillId="0" borderId="31" xfId="57" applyNumberFormat="1" applyFont="1" applyFill="1" applyBorder="1" applyAlignment="1">
      <alignment/>
    </xf>
    <xf numFmtId="9" fontId="9" fillId="0" borderId="36" xfId="57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left"/>
    </xf>
    <xf numFmtId="0" fontId="8" fillId="0" borderId="3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164" fontId="18" fillId="34" borderId="15" xfId="0" applyNumberFormat="1" applyFont="1" applyFill="1" applyBorder="1" applyAlignment="1">
      <alignment horizontal="right"/>
    </xf>
    <xf numFmtId="1" fontId="14" fillId="34" borderId="15" xfId="0" applyNumberFormat="1" applyFont="1" applyFill="1" applyBorder="1" applyAlignment="1">
      <alignment horizontal="right"/>
    </xf>
    <xf numFmtId="164" fontId="9" fillId="0" borderId="41" xfId="57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22" xfId="0" applyFont="1" applyBorder="1" applyAlignment="1">
      <alignment/>
    </xf>
    <xf numFmtId="0" fontId="26" fillId="0" borderId="19" xfId="0" applyFont="1" applyFill="1" applyBorder="1" applyAlignment="1">
      <alignment horizontal="center"/>
    </xf>
    <xf numFmtId="164" fontId="26" fillId="0" borderId="36" xfId="0" applyNumberFormat="1" applyFont="1" applyFill="1" applyBorder="1" applyAlignment="1">
      <alignment horizontal="center"/>
    </xf>
    <xf numFmtId="9" fontId="19" fillId="0" borderId="19" xfId="57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20" fillId="0" borderId="32" xfId="0" applyFont="1" applyBorder="1" applyAlignment="1">
      <alignment/>
    </xf>
    <xf numFmtId="3" fontId="20" fillId="0" borderId="19" xfId="0" applyNumberFormat="1" applyFont="1" applyFill="1" applyBorder="1" applyAlignment="1">
      <alignment/>
    </xf>
    <xf numFmtId="9" fontId="20" fillId="0" borderId="19" xfId="57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 horizontal="right"/>
    </xf>
    <xf numFmtId="0" fontId="8" fillId="35" borderId="34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36" borderId="19" xfId="0" applyFont="1" applyFill="1" applyBorder="1" applyAlignment="1">
      <alignment/>
    </xf>
    <xf numFmtId="0" fontId="59" fillId="36" borderId="19" xfId="0" applyFont="1" applyFill="1" applyBorder="1" applyAlignment="1">
      <alignment horizontal="center"/>
    </xf>
    <xf numFmtId="0" fontId="58" fillId="0" borderId="1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35" borderId="19" xfId="0" applyNumberFormat="1" applyFill="1" applyBorder="1" applyAlignment="1">
      <alignment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164" fontId="18" fillId="33" borderId="19" xfId="0" applyNumberFormat="1" applyFont="1" applyFill="1" applyBorder="1" applyAlignment="1">
      <alignment wrapText="1"/>
    </xf>
    <xf numFmtId="0" fontId="59" fillId="37" borderId="19" xfId="0" applyNumberFormat="1" applyFont="1" applyFill="1" applyBorder="1" applyAlignment="1">
      <alignment/>
    </xf>
    <xf numFmtId="9" fontId="9" fillId="38" borderId="19" xfId="57" applyNumberFormat="1" applyFont="1" applyFill="1" applyBorder="1" applyAlignment="1">
      <alignment/>
    </xf>
    <xf numFmtId="0" fontId="56" fillId="38" borderId="19" xfId="0" applyNumberFormat="1" applyFont="1" applyFill="1" applyBorder="1" applyAlignment="1">
      <alignment/>
    </xf>
    <xf numFmtId="0" fontId="0" fillId="39" borderId="19" xfId="0" applyFill="1" applyBorder="1" applyAlignment="1">
      <alignment horizontal="left"/>
    </xf>
    <xf numFmtId="0" fontId="0" fillId="39" borderId="19" xfId="0" applyNumberFormat="1" applyFill="1" applyBorder="1" applyAlignment="1">
      <alignment/>
    </xf>
    <xf numFmtId="9" fontId="9" fillId="39" borderId="19" xfId="57" applyNumberFormat="1" applyFont="1" applyFill="1" applyBorder="1" applyAlignment="1">
      <alignment/>
    </xf>
    <xf numFmtId="0" fontId="56" fillId="39" borderId="19" xfId="0" applyNumberFormat="1" applyFont="1" applyFill="1" applyBorder="1" applyAlignment="1">
      <alignment/>
    </xf>
    <xf numFmtId="0" fontId="58" fillId="39" borderId="0" xfId="0" applyFont="1" applyFill="1" applyAlignment="1">
      <alignment/>
    </xf>
    <xf numFmtId="0" fontId="0" fillId="39" borderId="0" xfId="0" applyFill="1" applyAlignment="1">
      <alignment/>
    </xf>
    <xf numFmtId="0" fontId="56" fillId="0" borderId="19" xfId="0" applyFont="1" applyBorder="1" applyAlignment="1">
      <alignment/>
    </xf>
    <xf numFmtId="0" fontId="0" fillId="12" borderId="19" xfId="0" applyFill="1" applyBorder="1" applyAlignment="1">
      <alignment horizontal="left"/>
    </xf>
    <xf numFmtId="0" fontId="0" fillId="12" borderId="19" xfId="0" applyNumberFormat="1" applyFill="1" applyBorder="1" applyAlignment="1">
      <alignment/>
    </xf>
    <xf numFmtId="9" fontId="9" fillId="12" borderId="19" xfId="57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59" fillId="36" borderId="42" xfId="0" applyFont="1" applyFill="1" applyBorder="1" applyAlignment="1">
      <alignment horizontal="center"/>
    </xf>
    <xf numFmtId="0" fontId="59" fillId="36" borderId="5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0"/>
  <sheetViews>
    <sheetView zoomScalePageLayoutView="0" workbookViewId="0" topLeftCell="A2">
      <selection activeCell="E19" sqref="E19"/>
    </sheetView>
  </sheetViews>
  <sheetFormatPr defaultColWidth="9.140625" defaultRowHeight="15"/>
  <cols>
    <col min="1" max="1" width="4.00390625" style="8" customWidth="1"/>
    <col min="2" max="2" width="23.57421875" style="8" customWidth="1"/>
    <col min="3" max="3" width="8.00390625" style="8" customWidth="1"/>
    <col min="4" max="4" width="8.140625" style="8" customWidth="1"/>
    <col min="5" max="5" width="10.421875" style="8" customWidth="1"/>
    <col min="6" max="6" width="8.421875" style="8" customWidth="1"/>
    <col min="7" max="7" width="7.8515625" style="8" customWidth="1"/>
    <col min="8" max="8" width="9.140625" style="77" customWidth="1"/>
    <col min="9" max="9" width="5.28125" style="8" customWidth="1"/>
    <col min="10" max="10" width="5.28125" style="8" bestFit="1" customWidth="1"/>
    <col min="11" max="11" width="5.28125" style="8" customWidth="1"/>
    <col min="12" max="12" width="7.00390625" style="8" customWidth="1"/>
    <col min="13" max="13" width="4.28125" style="8" customWidth="1"/>
    <col min="14" max="14" width="5.8515625" style="8" customWidth="1"/>
    <col min="15" max="15" width="5.57421875" style="8" bestFit="1" customWidth="1"/>
    <col min="16" max="16" width="6.7109375" style="8" customWidth="1"/>
    <col min="17" max="17" width="4.140625" style="8" customWidth="1"/>
    <col min="18" max="18" width="5.28125" style="8" bestFit="1" customWidth="1"/>
    <col min="19" max="19" width="5.7109375" style="8" customWidth="1"/>
    <col min="20" max="20" width="6.8515625" style="8" customWidth="1"/>
    <col min="21" max="21" width="4.421875" style="8" customWidth="1"/>
    <col min="22" max="22" width="5.8515625" style="8" customWidth="1"/>
  </cols>
  <sheetData>
    <row r="5" spans="1:19" ht="15">
      <c r="A5" s="164" t="s">
        <v>64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ht="15">
      <c r="A6" s="10"/>
      <c r="B6" s="10"/>
      <c r="C6" s="10"/>
      <c r="D6" s="10"/>
      <c r="E6" s="10"/>
      <c r="F6" s="10"/>
      <c r="G6" s="10"/>
      <c r="H6" s="7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="44" customFormat="1" ht="9.75" customHeight="1">
      <c r="H7" s="71"/>
    </row>
    <row r="8" spans="1:20" s="8" customFormat="1" ht="12.75">
      <c r="A8" s="52" t="s">
        <v>59</v>
      </c>
      <c r="C8" s="53"/>
      <c r="D8" s="53"/>
      <c r="E8" s="53"/>
      <c r="F8" s="53"/>
      <c r="G8" s="53"/>
      <c r="H8" s="72"/>
      <c r="I8" s="53"/>
      <c r="J8" s="53"/>
      <c r="K8" s="53"/>
      <c r="P8" s="54"/>
      <c r="Q8" s="54"/>
      <c r="R8" s="54"/>
      <c r="S8" s="54"/>
      <c r="T8" s="54"/>
    </row>
    <row r="9" spans="1:20" s="8" customFormat="1" ht="12.75">
      <c r="A9" s="55" t="s">
        <v>142</v>
      </c>
      <c r="B9" s="7"/>
      <c r="C9" s="55"/>
      <c r="D9" s="55"/>
      <c r="E9" s="55"/>
      <c r="F9" s="55"/>
      <c r="G9" s="55"/>
      <c r="H9" s="73"/>
      <c r="I9" s="55"/>
      <c r="J9" s="53"/>
      <c r="K9" s="53"/>
      <c r="P9" s="54"/>
      <c r="Q9" s="54"/>
      <c r="R9" s="54"/>
      <c r="S9" s="54"/>
      <c r="T9" s="54"/>
    </row>
    <row r="10" spans="1:20" s="8" customFormat="1" ht="13.5" thickBot="1">
      <c r="A10" s="55"/>
      <c r="B10" s="7"/>
      <c r="C10" s="55"/>
      <c r="D10" s="55"/>
      <c r="E10" s="55"/>
      <c r="F10" s="55"/>
      <c r="G10" s="55"/>
      <c r="H10" s="73"/>
      <c r="I10" s="55"/>
      <c r="J10" s="53"/>
      <c r="K10" s="53"/>
      <c r="P10" s="54"/>
      <c r="Q10" s="54"/>
      <c r="R10" s="54"/>
      <c r="S10" s="54"/>
      <c r="T10" s="54"/>
    </row>
    <row r="11" spans="1:9" s="8" customFormat="1" ht="12.75">
      <c r="A11" s="7"/>
      <c r="B11" s="56"/>
      <c r="C11" s="165" t="s">
        <v>47</v>
      </c>
      <c r="D11" s="166"/>
      <c r="E11" s="166"/>
      <c r="F11" s="166"/>
      <c r="G11" s="166"/>
      <c r="H11" s="167"/>
      <c r="I11" s="7"/>
    </row>
    <row r="12" spans="1:9" s="8" customFormat="1" ht="12.75">
      <c r="A12" s="7"/>
      <c r="B12" s="57" t="s">
        <v>48</v>
      </c>
      <c r="C12" s="168" t="s">
        <v>131</v>
      </c>
      <c r="D12" s="168"/>
      <c r="E12" s="168" t="s">
        <v>138</v>
      </c>
      <c r="F12" s="168"/>
      <c r="G12" s="168" t="s">
        <v>71</v>
      </c>
      <c r="H12" s="169"/>
      <c r="I12" s="7"/>
    </row>
    <row r="13" spans="1:9" s="8" customFormat="1" ht="13.5" thickBot="1">
      <c r="A13" s="7"/>
      <c r="B13" s="58"/>
      <c r="C13" s="97" t="s">
        <v>49</v>
      </c>
      <c r="D13" s="97" t="s">
        <v>36</v>
      </c>
      <c r="E13" s="97" t="s">
        <v>49</v>
      </c>
      <c r="F13" s="97" t="s">
        <v>36</v>
      </c>
      <c r="G13" s="59" t="s">
        <v>49</v>
      </c>
      <c r="H13" s="74" t="s">
        <v>36</v>
      </c>
      <c r="I13" s="7"/>
    </row>
    <row r="14" spans="1:9" s="8" customFormat="1" ht="15.75" thickBot="1">
      <c r="A14" s="7"/>
      <c r="B14" s="94" t="s">
        <v>15</v>
      </c>
      <c r="C14" s="129">
        <v>6045</v>
      </c>
      <c r="D14" s="99">
        <f>C14/C19</f>
        <v>0.3634996993385448</v>
      </c>
      <c r="E14" s="129">
        <v>6110</v>
      </c>
      <c r="F14" s="99">
        <f aca="true" t="shared" si="0" ref="F14:F19">E14/$E$19</f>
        <v>0.36089781453041936</v>
      </c>
      <c r="G14" s="60">
        <f aca="true" t="shared" si="1" ref="G14:G19">E14-C14</f>
        <v>65</v>
      </c>
      <c r="H14" s="75">
        <f aca="true" t="shared" si="2" ref="H14:H19">G14/C14</f>
        <v>0.010752688172043012</v>
      </c>
      <c r="I14" s="7"/>
    </row>
    <row r="15" spans="1:14" s="8" customFormat="1" ht="15.75" thickBot="1">
      <c r="A15" s="7"/>
      <c r="B15" s="95" t="s">
        <v>69</v>
      </c>
      <c r="C15" s="129">
        <v>3566</v>
      </c>
      <c r="D15" s="99">
        <f>C15/C19</f>
        <v>0.21443174984966928</v>
      </c>
      <c r="E15" s="129">
        <v>3617</v>
      </c>
      <c r="F15" s="99">
        <f t="shared" si="0"/>
        <v>0.21364441819255758</v>
      </c>
      <c r="G15" s="60">
        <f t="shared" si="1"/>
        <v>51</v>
      </c>
      <c r="H15" s="75">
        <f t="shared" si="2"/>
        <v>0.01430173864273696</v>
      </c>
      <c r="I15" s="7"/>
      <c r="N15" s="61"/>
    </row>
    <row r="16" spans="1:14" s="8" customFormat="1" ht="15.75" thickBot="1">
      <c r="A16" s="7"/>
      <c r="B16" s="95" t="s">
        <v>16</v>
      </c>
      <c r="C16" s="129">
        <v>752</v>
      </c>
      <c r="D16" s="99">
        <f>C16/C19</f>
        <v>0.04521948286229705</v>
      </c>
      <c r="E16" s="129">
        <v>777</v>
      </c>
      <c r="F16" s="99">
        <f t="shared" si="0"/>
        <v>0.045894861193148256</v>
      </c>
      <c r="G16" s="60">
        <f t="shared" si="1"/>
        <v>25</v>
      </c>
      <c r="H16" s="75">
        <f t="shared" si="2"/>
        <v>0.03324468085106383</v>
      </c>
      <c r="I16" s="7"/>
      <c r="N16" s="61"/>
    </row>
    <row r="17" spans="1:9" s="8" customFormat="1" ht="15.75" thickBot="1">
      <c r="A17" s="7"/>
      <c r="B17" s="95" t="s">
        <v>17</v>
      </c>
      <c r="C17" s="129">
        <v>4395</v>
      </c>
      <c r="D17" s="99">
        <f>C17/C19</f>
        <v>0.26428141912206854</v>
      </c>
      <c r="E17" s="129">
        <v>4577</v>
      </c>
      <c r="F17" s="99">
        <f t="shared" si="0"/>
        <v>0.27034849379799175</v>
      </c>
      <c r="G17" s="60">
        <f t="shared" si="1"/>
        <v>182</v>
      </c>
      <c r="H17" s="75">
        <f t="shared" si="2"/>
        <v>0.04141069397042093</v>
      </c>
      <c r="I17" s="7"/>
    </row>
    <row r="18" spans="1:9" s="8" customFormat="1" ht="15.75" thickBot="1">
      <c r="A18" s="7"/>
      <c r="B18" s="96" t="s">
        <v>18</v>
      </c>
      <c r="C18" s="129">
        <v>1872</v>
      </c>
      <c r="D18" s="99">
        <f>C18/C19</f>
        <v>0.11256764882742032</v>
      </c>
      <c r="E18" s="129">
        <v>1849</v>
      </c>
      <c r="F18" s="99">
        <f t="shared" si="0"/>
        <v>0.10921441228588305</v>
      </c>
      <c r="G18" s="60">
        <f t="shared" si="1"/>
        <v>-23</v>
      </c>
      <c r="H18" s="75">
        <f t="shared" si="2"/>
        <v>-0.012286324786324786</v>
      </c>
      <c r="I18" s="7"/>
    </row>
    <row r="19" spans="1:9" s="8" customFormat="1" ht="13.5" thickBot="1">
      <c r="A19" s="7"/>
      <c r="B19" s="62" t="s">
        <v>14</v>
      </c>
      <c r="C19" s="22">
        <f>SUM(C14:C18)</f>
        <v>16630</v>
      </c>
      <c r="D19" s="98">
        <f>C19/C19</f>
        <v>1</v>
      </c>
      <c r="E19" s="22">
        <f>SUM(E14:E18)</f>
        <v>16930</v>
      </c>
      <c r="F19" s="98">
        <f t="shared" si="0"/>
        <v>1</v>
      </c>
      <c r="G19" s="63">
        <f t="shared" si="1"/>
        <v>300</v>
      </c>
      <c r="H19" s="112">
        <f t="shared" si="2"/>
        <v>0.01803968731208659</v>
      </c>
      <c r="I19" s="7"/>
    </row>
    <row r="20" spans="1:9" s="46" customFormat="1" ht="15">
      <c r="A20" s="45"/>
      <c r="B20" s="47"/>
      <c r="C20" s="48"/>
      <c r="D20" s="49"/>
      <c r="E20" s="48"/>
      <c r="F20" s="49"/>
      <c r="G20" s="50"/>
      <c r="H20" s="76"/>
      <c r="I20" s="45"/>
    </row>
  </sheetData>
  <sheetProtection/>
  <mergeCells count="5">
    <mergeCell ref="A5:S5"/>
    <mergeCell ref="C11:H11"/>
    <mergeCell ref="C12:D12"/>
    <mergeCell ref="E12:F12"/>
    <mergeCell ref="G12:H12"/>
  </mergeCells>
  <printOptions/>
  <pageMargins left="0.16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2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.421875" style="8" customWidth="1"/>
    <col min="2" max="2" width="20.28125" style="8" customWidth="1"/>
    <col min="3" max="3" width="5.421875" style="8" customWidth="1"/>
    <col min="4" max="4" width="5.140625" style="8" customWidth="1"/>
    <col min="5" max="5" width="4.28125" style="8" customWidth="1"/>
    <col min="6" max="6" width="5.57421875" style="8" customWidth="1"/>
    <col min="7" max="7" width="5.28125" style="8" customWidth="1"/>
    <col min="8" max="8" width="6.00390625" style="8" customWidth="1"/>
    <col min="9" max="9" width="4.57421875" style="8" customWidth="1"/>
    <col min="10" max="10" width="5.8515625" style="8" customWidth="1"/>
    <col min="11" max="11" width="4.8515625" style="8" customWidth="1"/>
    <col min="12" max="12" width="5.8515625" style="8" bestFit="1" customWidth="1"/>
    <col min="13" max="13" width="4.28125" style="8" customWidth="1"/>
    <col min="14" max="14" width="5.7109375" style="8" customWidth="1"/>
    <col min="15" max="15" width="5.28125" style="8" customWidth="1"/>
    <col min="16" max="16" width="5.421875" style="8" bestFit="1" customWidth="1"/>
    <col min="17" max="17" width="4.28125" style="8" customWidth="1"/>
    <col min="18" max="18" width="5.28125" style="8" customWidth="1"/>
    <col min="19" max="19" width="5.421875" style="8" bestFit="1" customWidth="1"/>
    <col min="20" max="20" width="5.8515625" style="8" customWidth="1"/>
    <col min="21" max="21" width="3.7109375" style="8" customWidth="1"/>
    <col min="22" max="22" width="5.7109375" style="8" customWidth="1"/>
    <col min="23" max="23" width="6.421875" style="8" customWidth="1"/>
    <col min="24" max="24" width="6.28125" style="8" customWidth="1"/>
    <col min="25" max="25" width="4.8515625" style="8" customWidth="1"/>
    <col min="26" max="26" width="5.8515625" style="8" customWidth="1"/>
    <col min="27" max="27" width="9.7109375" style="8" bestFit="1" customWidth="1"/>
  </cols>
  <sheetData>
    <row r="3" spans="1:23" ht="15">
      <c r="A3" s="170" t="s">
        <v>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ht="9.75" customHeight="1"/>
    <row r="5" ht="5.25" customHeight="1"/>
    <row r="6" spans="1:27" s="13" customFormat="1" ht="15">
      <c r="A6" s="177" t="s">
        <v>60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1"/>
      <c r="X6" s="11"/>
      <c r="Y6" s="11"/>
      <c r="Z6" s="11"/>
      <c r="AA6" s="12"/>
    </row>
    <row r="7" spans="1:27" s="13" customFormat="1" ht="15.75" thickBot="1">
      <c r="A7" s="14" t="s">
        <v>141</v>
      </c>
      <c r="B7" s="11"/>
      <c r="C7" s="11"/>
      <c r="D7" s="7"/>
      <c r="E7" s="14"/>
      <c r="F7" s="14"/>
      <c r="G7" s="11"/>
      <c r="H7" s="11"/>
      <c r="I7" s="14"/>
      <c r="J7" s="14"/>
      <c r="K7" s="7"/>
      <c r="L7" s="11"/>
      <c r="M7" s="14"/>
      <c r="N7" s="14"/>
      <c r="O7" s="11"/>
      <c r="P7" s="11"/>
      <c r="Q7" s="14"/>
      <c r="R7" s="14"/>
      <c r="S7" s="11"/>
      <c r="T7" s="11"/>
      <c r="U7" s="11"/>
      <c r="V7" s="11"/>
      <c r="W7" s="11"/>
      <c r="X7" s="11"/>
      <c r="Y7" s="11"/>
      <c r="Z7" s="11"/>
      <c r="AA7" s="12"/>
    </row>
    <row r="8" spans="1:27" s="13" customFormat="1" ht="15.75" thickBot="1">
      <c r="A8" s="15"/>
      <c r="B8" s="15" t="s">
        <v>61</v>
      </c>
      <c r="C8" s="178" t="s">
        <v>31</v>
      </c>
      <c r="D8" s="179"/>
      <c r="E8" s="179"/>
      <c r="F8" s="180"/>
      <c r="G8" s="181" t="s">
        <v>70</v>
      </c>
      <c r="H8" s="182"/>
      <c r="I8" s="182"/>
      <c r="J8" s="183"/>
      <c r="K8" s="181" t="s">
        <v>16</v>
      </c>
      <c r="L8" s="182"/>
      <c r="M8" s="182"/>
      <c r="N8" s="183"/>
      <c r="O8" s="178" t="s">
        <v>32</v>
      </c>
      <c r="P8" s="179"/>
      <c r="Q8" s="179"/>
      <c r="R8" s="180"/>
      <c r="S8" s="173" t="s">
        <v>33</v>
      </c>
      <c r="T8" s="174"/>
      <c r="U8" s="174"/>
      <c r="V8" s="184"/>
      <c r="W8" s="173" t="s">
        <v>34</v>
      </c>
      <c r="X8" s="174"/>
      <c r="Y8" s="175"/>
      <c r="Z8" s="176"/>
      <c r="AA8" s="12"/>
    </row>
    <row r="9" spans="1:27" s="13" customFormat="1" ht="15.75" thickBot="1">
      <c r="A9" s="16"/>
      <c r="B9" s="113" t="s">
        <v>62</v>
      </c>
      <c r="C9" s="145" t="s">
        <v>132</v>
      </c>
      <c r="D9" s="145" t="s">
        <v>140</v>
      </c>
      <c r="E9" s="168" t="s">
        <v>67</v>
      </c>
      <c r="F9" s="168"/>
      <c r="G9" s="145" t="s">
        <v>132</v>
      </c>
      <c r="H9" s="145" t="s">
        <v>140</v>
      </c>
      <c r="I9" s="168" t="s">
        <v>35</v>
      </c>
      <c r="J9" s="168"/>
      <c r="K9" s="145" t="s">
        <v>132</v>
      </c>
      <c r="L9" s="145" t="s">
        <v>140</v>
      </c>
      <c r="M9" s="168" t="s">
        <v>35</v>
      </c>
      <c r="N9" s="168"/>
      <c r="O9" s="145" t="s">
        <v>132</v>
      </c>
      <c r="P9" s="145" t="s">
        <v>140</v>
      </c>
      <c r="Q9" s="168" t="s">
        <v>35</v>
      </c>
      <c r="R9" s="168"/>
      <c r="S9" s="145" t="s">
        <v>132</v>
      </c>
      <c r="T9" s="145" t="s">
        <v>140</v>
      </c>
      <c r="U9" s="168" t="s">
        <v>35</v>
      </c>
      <c r="V9" s="168"/>
      <c r="W9" s="145" t="s">
        <v>132</v>
      </c>
      <c r="X9" s="145" t="s">
        <v>140</v>
      </c>
      <c r="Y9" s="171" t="s">
        <v>35</v>
      </c>
      <c r="Z9" s="172"/>
      <c r="AA9" s="12"/>
    </row>
    <row r="10" spans="1:27" s="13" customFormat="1" ht="15">
      <c r="A10" s="18">
        <v>1</v>
      </c>
      <c r="B10" s="106" t="s">
        <v>19</v>
      </c>
      <c r="C10" s="78">
        <v>220</v>
      </c>
      <c r="D10" s="78">
        <v>232</v>
      </c>
      <c r="E10" s="100">
        <f aca="true" t="shared" si="0" ref="E10:E21">D10-C10</f>
        <v>12</v>
      </c>
      <c r="F10" s="99">
        <f>E10/E21</f>
        <v>0.18461538461538463</v>
      </c>
      <c r="G10" s="78">
        <v>45</v>
      </c>
      <c r="H10" s="78">
        <v>51</v>
      </c>
      <c r="I10" s="100">
        <f aca="true" t="shared" si="1" ref="I10:I21">H10-G10</f>
        <v>6</v>
      </c>
      <c r="J10" s="99">
        <f>I10/I21</f>
        <v>0.11764705882352941</v>
      </c>
      <c r="K10" s="78">
        <v>9</v>
      </c>
      <c r="L10" s="78">
        <v>11</v>
      </c>
      <c r="M10" s="100">
        <f aca="true" t="shared" si="2" ref="M10:M21">L10-K10</f>
        <v>2</v>
      </c>
      <c r="N10" s="99">
        <f>M10/M21</f>
        <v>0.08</v>
      </c>
      <c r="O10" s="78">
        <v>55</v>
      </c>
      <c r="P10" s="78">
        <v>53</v>
      </c>
      <c r="Q10" s="100">
        <f aca="true" t="shared" si="3" ref="Q10:Q21">P10-O10</f>
        <v>-2</v>
      </c>
      <c r="R10" s="99">
        <f>Q10/Q21</f>
        <v>-0.01098901098901099</v>
      </c>
      <c r="S10" s="78">
        <v>24</v>
      </c>
      <c r="T10" s="78">
        <v>24</v>
      </c>
      <c r="U10" s="100">
        <f aca="true" t="shared" si="4" ref="U10:U21">T10-S10</f>
        <v>0</v>
      </c>
      <c r="V10" s="99">
        <f>U10/U21</f>
        <v>0</v>
      </c>
      <c r="W10" s="102">
        <f>C10+G10+K10+O10+S10</f>
        <v>353</v>
      </c>
      <c r="X10" s="102">
        <f>D10+H10+L10+P10+T10</f>
        <v>371</v>
      </c>
      <c r="Y10" s="101">
        <f aca="true" t="shared" si="5" ref="Y10:Y21">X10-W10</f>
        <v>18</v>
      </c>
      <c r="Z10" s="103">
        <f>Y10/Y21</f>
        <v>0.06</v>
      </c>
      <c r="AA10" s="12"/>
    </row>
    <row r="11" spans="1:27" s="13" customFormat="1" ht="15">
      <c r="A11" s="18">
        <v>2</v>
      </c>
      <c r="B11" s="107" t="s">
        <v>20</v>
      </c>
      <c r="C11" s="78">
        <v>393</v>
      </c>
      <c r="D11" s="78">
        <v>405</v>
      </c>
      <c r="E11" s="100">
        <f t="shared" si="0"/>
        <v>12</v>
      </c>
      <c r="F11" s="99">
        <f>E11/E21</f>
        <v>0.18461538461538463</v>
      </c>
      <c r="G11" s="78">
        <v>119</v>
      </c>
      <c r="H11" s="78">
        <v>109</v>
      </c>
      <c r="I11" s="100">
        <f t="shared" si="1"/>
        <v>-10</v>
      </c>
      <c r="J11" s="99">
        <f>I11/I21</f>
        <v>-0.19607843137254902</v>
      </c>
      <c r="K11" s="78">
        <v>16</v>
      </c>
      <c r="L11" s="78">
        <v>21</v>
      </c>
      <c r="M11" s="100">
        <f t="shared" si="2"/>
        <v>5</v>
      </c>
      <c r="N11" s="99">
        <f>M11/M21</f>
        <v>0.2</v>
      </c>
      <c r="O11" s="78">
        <v>223</v>
      </c>
      <c r="P11" s="78">
        <v>233</v>
      </c>
      <c r="Q11" s="100">
        <f t="shared" si="3"/>
        <v>10</v>
      </c>
      <c r="R11" s="99">
        <f>Q11/Q21</f>
        <v>0.054945054945054944</v>
      </c>
      <c r="S11" s="78">
        <v>71</v>
      </c>
      <c r="T11" s="78">
        <v>73</v>
      </c>
      <c r="U11" s="100">
        <f t="shared" si="4"/>
        <v>2</v>
      </c>
      <c r="V11" s="99">
        <f>U11/U21</f>
        <v>-0.08695652173913043</v>
      </c>
      <c r="W11" s="102">
        <f aca="true" t="shared" si="6" ref="W11:X20">C11+G11+K11+O11+S11</f>
        <v>822</v>
      </c>
      <c r="X11" s="102">
        <f t="shared" si="6"/>
        <v>841</v>
      </c>
      <c r="Y11" s="100">
        <f t="shared" si="5"/>
        <v>19</v>
      </c>
      <c r="Z11" s="104">
        <f>Y11/Y21</f>
        <v>0.06333333333333334</v>
      </c>
      <c r="AA11" s="12"/>
    </row>
    <row r="12" spans="1:27" s="13" customFormat="1" ht="15">
      <c r="A12" s="18">
        <v>3</v>
      </c>
      <c r="B12" s="108" t="s">
        <v>21</v>
      </c>
      <c r="C12" s="78">
        <v>587</v>
      </c>
      <c r="D12" s="78">
        <v>605</v>
      </c>
      <c r="E12" s="100">
        <f t="shared" si="0"/>
        <v>18</v>
      </c>
      <c r="F12" s="99">
        <f>E12/E21</f>
        <v>0.27692307692307694</v>
      </c>
      <c r="G12" s="78">
        <v>248</v>
      </c>
      <c r="H12" s="78">
        <v>268</v>
      </c>
      <c r="I12" s="100">
        <f t="shared" si="1"/>
        <v>20</v>
      </c>
      <c r="J12" s="99">
        <f>I12/I21</f>
        <v>0.39215686274509803</v>
      </c>
      <c r="K12" s="78">
        <v>37</v>
      </c>
      <c r="L12" s="78">
        <v>39</v>
      </c>
      <c r="M12" s="100">
        <f t="shared" si="2"/>
        <v>2</v>
      </c>
      <c r="N12" s="99">
        <f>M12/M21</f>
        <v>0.08</v>
      </c>
      <c r="O12" s="78">
        <v>321</v>
      </c>
      <c r="P12" s="78">
        <v>333</v>
      </c>
      <c r="Q12" s="100">
        <f t="shared" si="3"/>
        <v>12</v>
      </c>
      <c r="R12" s="99">
        <f>Q12/Q21</f>
        <v>0.06593406593406594</v>
      </c>
      <c r="S12" s="78">
        <v>79</v>
      </c>
      <c r="T12" s="78">
        <v>82</v>
      </c>
      <c r="U12" s="100">
        <f t="shared" si="4"/>
        <v>3</v>
      </c>
      <c r="V12" s="99">
        <f>U12/U21</f>
        <v>-0.13043478260869565</v>
      </c>
      <c r="W12" s="102">
        <f t="shared" si="6"/>
        <v>1272</v>
      </c>
      <c r="X12" s="102">
        <f t="shared" si="6"/>
        <v>1327</v>
      </c>
      <c r="Y12" s="100">
        <f t="shared" si="5"/>
        <v>55</v>
      </c>
      <c r="Z12" s="104">
        <f>Y12/Y21</f>
        <v>0.18333333333333332</v>
      </c>
      <c r="AA12" s="12"/>
    </row>
    <row r="13" spans="1:27" s="13" customFormat="1" ht="15">
      <c r="A13" s="18">
        <v>4</v>
      </c>
      <c r="B13" s="109" t="s">
        <v>22</v>
      </c>
      <c r="C13" s="78">
        <v>1298</v>
      </c>
      <c r="D13" s="78">
        <v>1314</v>
      </c>
      <c r="E13" s="100">
        <f t="shared" si="0"/>
        <v>16</v>
      </c>
      <c r="F13" s="99">
        <f>E13/E21</f>
        <v>0.24615384615384617</v>
      </c>
      <c r="G13" s="78">
        <v>777</v>
      </c>
      <c r="H13" s="78">
        <v>803</v>
      </c>
      <c r="I13" s="100">
        <f t="shared" si="1"/>
        <v>26</v>
      </c>
      <c r="J13" s="99">
        <f>I13/I21</f>
        <v>0.5098039215686274</v>
      </c>
      <c r="K13" s="78">
        <v>147</v>
      </c>
      <c r="L13" s="78">
        <v>155</v>
      </c>
      <c r="M13" s="100">
        <f t="shared" si="2"/>
        <v>8</v>
      </c>
      <c r="N13" s="99">
        <f>M13/M21</f>
        <v>0.32</v>
      </c>
      <c r="O13" s="78">
        <v>924</v>
      </c>
      <c r="P13" s="78">
        <v>951</v>
      </c>
      <c r="Q13" s="100">
        <f t="shared" si="3"/>
        <v>27</v>
      </c>
      <c r="R13" s="99">
        <f>Q13/Q21</f>
        <v>0.14835164835164835</v>
      </c>
      <c r="S13" s="78">
        <v>420</v>
      </c>
      <c r="T13" s="78">
        <v>426</v>
      </c>
      <c r="U13" s="100">
        <f t="shared" si="4"/>
        <v>6</v>
      </c>
      <c r="V13" s="99">
        <f>U13/U21</f>
        <v>-0.2608695652173913</v>
      </c>
      <c r="W13" s="102">
        <f t="shared" si="6"/>
        <v>3566</v>
      </c>
      <c r="X13" s="102">
        <f t="shared" si="6"/>
        <v>3649</v>
      </c>
      <c r="Y13" s="100">
        <f t="shared" si="5"/>
        <v>83</v>
      </c>
      <c r="Z13" s="104">
        <f>Y13/Y21</f>
        <v>0.27666666666666667</v>
      </c>
      <c r="AA13" s="12"/>
    </row>
    <row r="14" spans="1:27" s="13" customFormat="1" ht="15">
      <c r="A14" s="18">
        <v>5</v>
      </c>
      <c r="B14" s="106" t="s">
        <v>23</v>
      </c>
      <c r="C14" s="78">
        <v>727</v>
      </c>
      <c r="D14" s="78">
        <v>751</v>
      </c>
      <c r="E14" s="100">
        <f t="shared" si="0"/>
        <v>24</v>
      </c>
      <c r="F14" s="99">
        <f>E14/E21</f>
        <v>0.36923076923076925</v>
      </c>
      <c r="G14" s="78">
        <v>493</v>
      </c>
      <c r="H14" s="78">
        <v>493</v>
      </c>
      <c r="I14" s="100">
        <f t="shared" si="1"/>
        <v>0</v>
      </c>
      <c r="J14" s="99">
        <f>I14/I21</f>
        <v>0</v>
      </c>
      <c r="K14" s="78">
        <v>128</v>
      </c>
      <c r="L14" s="78">
        <v>137</v>
      </c>
      <c r="M14" s="100">
        <f t="shared" si="2"/>
        <v>9</v>
      </c>
      <c r="N14" s="99">
        <f>M14/M21</f>
        <v>0.36</v>
      </c>
      <c r="O14" s="78">
        <v>688</v>
      </c>
      <c r="P14" s="78">
        <v>722</v>
      </c>
      <c r="Q14" s="100">
        <f t="shared" si="3"/>
        <v>34</v>
      </c>
      <c r="R14" s="99">
        <f>Q14/Q21</f>
        <v>0.18681318681318682</v>
      </c>
      <c r="S14" s="78">
        <v>378</v>
      </c>
      <c r="T14" s="78">
        <v>362</v>
      </c>
      <c r="U14" s="100">
        <f t="shared" si="4"/>
        <v>-16</v>
      </c>
      <c r="V14" s="99">
        <f>U14/U21</f>
        <v>0.6956521739130435</v>
      </c>
      <c r="W14" s="102">
        <f t="shared" si="6"/>
        <v>2414</v>
      </c>
      <c r="X14" s="102">
        <f t="shared" si="6"/>
        <v>2465</v>
      </c>
      <c r="Y14" s="100">
        <f t="shared" si="5"/>
        <v>51</v>
      </c>
      <c r="Z14" s="104">
        <f>Y14/Y21</f>
        <v>0.17</v>
      </c>
      <c r="AA14" s="12"/>
    </row>
    <row r="15" spans="1:27" s="13" customFormat="1" ht="15">
      <c r="A15" s="18">
        <v>6</v>
      </c>
      <c r="B15" s="109" t="s">
        <v>24</v>
      </c>
      <c r="C15" s="78">
        <v>8</v>
      </c>
      <c r="D15" s="78">
        <v>9</v>
      </c>
      <c r="E15" s="100">
        <f t="shared" si="0"/>
        <v>1</v>
      </c>
      <c r="F15" s="99">
        <f>E15/E21</f>
        <v>0.015384615384615385</v>
      </c>
      <c r="G15" s="78">
        <v>6</v>
      </c>
      <c r="H15" s="78">
        <v>5</v>
      </c>
      <c r="I15" s="100">
        <f t="shared" si="1"/>
        <v>-1</v>
      </c>
      <c r="J15" s="99">
        <f>I15/I21</f>
        <v>-0.0196078431372549</v>
      </c>
      <c r="K15" s="78">
        <v>4</v>
      </c>
      <c r="L15" s="78">
        <v>4</v>
      </c>
      <c r="M15" s="100">
        <f t="shared" si="2"/>
        <v>0</v>
      </c>
      <c r="N15" s="99">
        <f>M15/M21</f>
        <v>0</v>
      </c>
      <c r="O15" s="78">
        <v>8</v>
      </c>
      <c r="P15" s="78">
        <v>7</v>
      </c>
      <c r="Q15" s="100">
        <f t="shared" si="3"/>
        <v>-1</v>
      </c>
      <c r="R15" s="99">
        <f>Q15/Q21</f>
        <v>-0.005494505494505495</v>
      </c>
      <c r="S15" s="78">
        <v>9</v>
      </c>
      <c r="T15" s="78">
        <v>9</v>
      </c>
      <c r="U15" s="100">
        <f t="shared" si="4"/>
        <v>0</v>
      </c>
      <c r="V15" s="99">
        <f>U15/U21</f>
        <v>0</v>
      </c>
      <c r="W15" s="102">
        <f t="shared" si="6"/>
        <v>35</v>
      </c>
      <c r="X15" s="102">
        <f t="shared" si="6"/>
        <v>34</v>
      </c>
      <c r="Y15" s="100">
        <f t="shared" si="5"/>
        <v>-1</v>
      </c>
      <c r="Z15" s="104">
        <f>Y15/Y21</f>
        <v>-0.0033333333333333335</v>
      </c>
      <c r="AA15" s="12"/>
    </row>
    <row r="16" spans="1:27" s="13" customFormat="1" ht="15">
      <c r="A16" s="18">
        <v>7</v>
      </c>
      <c r="B16" s="106" t="s">
        <v>25</v>
      </c>
      <c r="C16" s="78">
        <v>1030</v>
      </c>
      <c r="D16" s="78">
        <v>1043</v>
      </c>
      <c r="E16" s="100">
        <f t="shared" si="0"/>
        <v>13</v>
      </c>
      <c r="F16" s="99">
        <f>E16/E21</f>
        <v>0.2</v>
      </c>
      <c r="G16" s="78">
        <v>588</v>
      </c>
      <c r="H16" s="78">
        <v>604</v>
      </c>
      <c r="I16" s="100">
        <f t="shared" si="1"/>
        <v>16</v>
      </c>
      <c r="J16" s="99">
        <f>I16/I21</f>
        <v>0.3137254901960784</v>
      </c>
      <c r="K16" s="78">
        <v>158</v>
      </c>
      <c r="L16" s="78">
        <v>170</v>
      </c>
      <c r="M16" s="100">
        <f t="shared" si="2"/>
        <v>12</v>
      </c>
      <c r="N16" s="99">
        <f>M16/M21</f>
        <v>0.48</v>
      </c>
      <c r="O16" s="78">
        <v>734</v>
      </c>
      <c r="P16" s="78">
        <v>780</v>
      </c>
      <c r="Q16" s="100">
        <f t="shared" si="3"/>
        <v>46</v>
      </c>
      <c r="R16" s="99">
        <f>Q16/Q21</f>
        <v>0.25274725274725274</v>
      </c>
      <c r="S16" s="78">
        <v>255</v>
      </c>
      <c r="T16" s="78">
        <v>244</v>
      </c>
      <c r="U16" s="100">
        <f t="shared" si="4"/>
        <v>-11</v>
      </c>
      <c r="V16" s="99">
        <f>U16/U21</f>
        <v>0.4782608695652174</v>
      </c>
      <c r="W16" s="102">
        <f t="shared" si="6"/>
        <v>2765</v>
      </c>
      <c r="X16" s="102">
        <f t="shared" si="6"/>
        <v>2841</v>
      </c>
      <c r="Y16" s="100">
        <f t="shared" si="5"/>
        <v>76</v>
      </c>
      <c r="Z16" s="104">
        <f>Y16/Y21</f>
        <v>0.25333333333333335</v>
      </c>
      <c r="AA16" s="12"/>
    </row>
    <row r="17" spans="1:27" s="13" customFormat="1" ht="15">
      <c r="A17" s="18">
        <v>8</v>
      </c>
      <c r="B17" s="109" t="s">
        <v>26</v>
      </c>
      <c r="C17" s="78">
        <v>261</v>
      </c>
      <c r="D17" s="78">
        <v>257</v>
      </c>
      <c r="E17" s="100">
        <f t="shared" si="0"/>
        <v>-4</v>
      </c>
      <c r="F17" s="99">
        <f>E17/E21</f>
        <v>-0.06153846153846154</v>
      </c>
      <c r="G17" s="78">
        <v>161</v>
      </c>
      <c r="H17" s="78">
        <v>157</v>
      </c>
      <c r="I17" s="100">
        <f t="shared" si="1"/>
        <v>-4</v>
      </c>
      <c r="J17" s="99">
        <f>I17/I21</f>
        <v>-0.0784313725490196</v>
      </c>
      <c r="K17" s="78">
        <v>33</v>
      </c>
      <c r="L17" s="78">
        <v>26</v>
      </c>
      <c r="M17" s="100">
        <f t="shared" si="2"/>
        <v>-7</v>
      </c>
      <c r="N17" s="99">
        <f>M17/M21</f>
        <v>-0.28</v>
      </c>
      <c r="O17" s="78">
        <v>234</v>
      </c>
      <c r="P17" s="78">
        <v>251</v>
      </c>
      <c r="Q17" s="100">
        <f t="shared" si="3"/>
        <v>17</v>
      </c>
      <c r="R17" s="99">
        <f>Q17/Q21</f>
        <v>0.09340659340659341</v>
      </c>
      <c r="S17" s="78">
        <v>75</v>
      </c>
      <c r="T17" s="78">
        <v>67</v>
      </c>
      <c r="U17" s="100">
        <f t="shared" si="4"/>
        <v>-8</v>
      </c>
      <c r="V17" s="99">
        <f>U17/U21</f>
        <v>0.34782608695652173</v>
      </c>
      <c r="W17" s="102">
        <f t="shared" si="6"/>
        <v>764</v>
      </c>
      <c r="X17" s="102">
        <f t="shared" si="6"/>
        <v>758</v>
      </c>
      <c r="Y17" s="100">
        <f t="shared" si="5"/>
        <v>-6</v>
      </c>
      <c r="Z17" s="104">
        <f>Y17/Y21</f>
        <v>-0.02</v>
      </c>
      <c r="AA17" s="12"/>
    </row>
    <row r="18" spans="1:27" s="13" customFormat="1" ht="15">
      <c r="A18" s="18">
        <v>9</v>
      </c>
      <c r="B18" s="106" t="s">
        <v>27</v>
      </c>
      <c r="C18" s="78">
        <v>1063</v>
      </c>
      <c r="D18" s="78">
        <v>1037</v>
      </c>
      <c r="E18" s="100">
        <f t="shared" si="0"/>
        <v>-26</v>
      </c>
      <c r="F18" s="99">
        <f>E18/E21</f>
        <v>-0.4</v>
      </c>
      <c r="G18" s="78">
        <v>685</v>
      </c>
      <c r="H18" s="78">
        <v>687</v>
      </c>
      <c r="I18" s="100">
        <f t="shared" si="1"/>
        <v>2</v>
      </c>
      <c r="J18" s="99">
        <f>I18/I21</f>
        <v>0.0392156862745098</v>
      </c>
      <c r="K18" s="78">
        <v>169</v>
      </c>
      <c r="L18" s="78">
        <v>165</v>
      </c>
      <c r="M18" s="100">
        <f t="shared" si="2"/>
        <v>-4</v>
      </c>
      <c r="N18" s="99">
        <f>M18/M21</f>
        <v>-0.16</v>
      </c>
      <c r="O18" s="78">
        <v>837</v>
      </c>
      <c r="P18" s="78">
        <v>865</v>
      </c>
      <c r="Q18" s="100">
        <f t="shared" si="3"/>
        <v>28</v>
      </c>
      <c r="R18" s="99">
        <f>Q18/Q21</f>
        <v>0.15384615384615385</v>
      </c>
      <c r="S18" s="78">
        <v>340</v>
      </c>
      <c r="T18" s="78">
        <v>334</v>
      </c>
      <c r="U18" s="100">
        <f t="shared" si="4"/>
        <v>-6</v>
      </c>
      <c r="V18" s="99">
        <f>U18/U21</f>
        <v>0.2608695652173913</v>
      </c>
      <c r="W18" s="102">
        <f t="shared" si="6"/>
        <v>3094</v>
      </c>
      <c r="X18" s="102">
        <f t="shared" si="6"/>
        <v>3088</v>
      </c>
      <c r="Y18" s="100">
        <f t="shared" si="5"/>
        <v>-6</v>
      </c>
      <c r="Z18" s="104">
        <f>Y18/Y21</f>
        <v>-0.02</v>
      </c>
      <c r="AA18" s="12"/>
    </row>
    <row r="19" spans="1:27" s="13" customFormat="1" ht="15">
      <c r="A19" s="18">
        <v>10</v>
      </c>
      <c r="B19" s="107" t="s">
        <v>28</v>
      </c>
      <c r="C19" s="78">
        <v>5</v>
      </c>
      <c r="D19" s="78">
        <v>5</v>
      </c>
      <c r="E19" s="100">
        <f t="shared" si="0"/>
        <v>0</v>
      </c>
      <c r="F19" s="99">
        <f>E19/E21</f>
        <v>0</v>
      </c>
      <c r="G19" s="78">
        <v>2</v>
      </c>
      <c r="H19" s="78">
        <v>2</v>
      </c>
      <c r="I19" s="100">
        <f t="shared" si="1"/>
        <v>0</v>
      </c>
      <c r="J19" s="99">
        <f>I19/I21</f>
        <v>0</v>
      </c>
      <c r="K19" s="78"/>
      <c r="L19" s="78"/>
      <c r="M19" s="100">
        <f t="shared" si="2"/>
        <v>0</v>
      </c>
      <c r="N19" s="99">
        <f>M19/M21</f>
        <v>0</v>
      </c>
      <c r="O19" s="78">
        <v>1</v>
      </c>
      <c r="P19" s="78">
        <v>1</v>
      </c>
      <c r="Q19" s="100">
        <f t="shared" si="3"/>
        <v>0</v>
      </c>
      <c r="R19" s="99">
        <f>Q19/Q21</f>
        <v>0</v>
      </c>
      <c r="S19" s="78">
        <v>1</v>
      </c>
      <c r="T19" s="78">
        <v>1</v>
      </c>
      <c r="U19" s="100">
        <f t="shared" si="4"/>
        <v>0</v>
      </c>
      <c r="V19" s="99">
        <f>U19/U21</f>
        <v>0</v>
      </c>
      <c r="W19" s="102">
        <f t="shared" si="6"/>
        <v>9</v>
      </c>
      <c r="X19" s="102">
        <f t="shared" si="6"/>
        <v>9</v>
      </c>
      <c r="Y19" s="100">
        <f t="shared" si="5"/>
        <v>0</v>
      </c>
      <c r="Z19" s="104">
        <f>Y19/Y21</f>
        <v>0</v>
      </c>
      <c r="AA19" s="12"/>
    </row>
    <row r="20" spans="1:27" s="13" customFormat="1" ht="15.75" thickBot="1">
      <c r="A20" s="19" t="s">
        <v>37</v>
      </c>
      <c r="B20" s="108" t="s">
        <v>29</v>
      </c>
      <c r="C20" s="78">
        <v>453</v>
      </c>
      <c r="D20" s="78">
        <v>452</v>
      </c>
      <c r="E20" s="100">
        <f t="shared" si="0"/>
        <v>-1</v>
      </c>
      <c r="F20" s="99">
        <f>E20/E21</f>
        <v>-0.015384615384615385</v>
      </c>
      <c r="G20" s="78">
        <v>442</v>
      </c>
      <c r="H20" s="78">
        <v>438</v>
      </c>
      <c r="I20" s="100">
        <f t="shared" si="1"/>
        <v>-4</v>
      </c>
      <c r="J20" s="99">
        <f>I20/I21</f>
        <v>-0.0784313725490196</v>
      </c>
      <c r="K20" s="78">
        <v>51</v>
      </c>
      <c r="L20" s="78">
        <v>49</v>
      </c>
      <c r="M20" s="100">
        <f t="shared" si="2"/>
        <v>-2</v>
      </c>
      <c r="N20" s="99">
        <f>M20/M21</f>
        <v>-0.08</v>
      </c>
      <c r="O20" s="78">
        <v>370</v>
      </c>
      <c r="P20" s="78">
        <v>381</v>
      </c>
      <c r="Q20" s="100">
        <f t="shared" si="3"/>
        <v>11</v>
      </c>
      <c r="R20" s="99">
        <f>Q20/Q21</f>
        <v>0.06043956043956044</v>
      </c>
      <c r="S20" s="78">
        <v>220</v>
      </c>
      <c r="T20" s="78">
        <v>227</v>
      </c>
      <c r="U20" s="100">
        <f t="shared" si="4"/>
        <v>7</v>
      </c>
      <c r="V20" s="99">
        <f>U20/U21</f>
        <v>-0.30434782608695654</v>
      </c>
      <c r="W20" s="102">
        <f t="shared" si="6"/>
        <v>1536</v>
      </c>
      <c r="X20" s="102">
        <f t="shared" si="6"/>
        <v>1547</v>
      </c>
      <c r="Y20" s="100">
        <f t="shared" si="5"/>
        <v>11</v>
      </c>
      <c r="Z20" s="104">
        <f>Y20/Y21</f>
        <v>0.03666666666666667</v>
      </c>
      <c r="AA20" s="12"/>
    </row>
    <row r="21" spans="1:27" s="13" customFormat="1" ht="15.75" thickBot="1">
      <c r="A21" s="20"/>
      <c r="B21" s="20" t="s">
        <v>30</v>
      </c>
      <c r="C21" s="21">
        <f>SUM(C10:C20)</f>
        <v>6045</v>
      </c>
      <c r="D21" s="51">
        <f>SUM(D10:D20)</f>
        <v>6110</v>
      </c>
      <c r="E21" s="22">
        <f t="shared" si="0"/>
        <v>65</v>
      </c>
      <c r="F21" s="23">
        <f>E21/E21</f>
        <v>1</v>
      </c>
      <c r="G21" s="79">
        <f>SUM(G10:G20)</f>
        <v>3566</v>
      </c>
      <c r="H21" s="79">
        <f>SUM(H10:H20)</f>
        <v>3617</v>
      </c>
      <c r="I21" s="22">
        <f t="shared" si="1"/>
        <v>51</v>
      </c>
      <c r="J21" s="23">
        <f>I21/I21</f>
        <v>1</v>
      </c>
      <c r="K21" s="80">
        <f>SUM(K10:K20)</f>
        <v>752</v>
      </c>
      <c r="L21" s="79">
        <f>SUM(L10:L20)</f>
        <v>777</v>
      </c>
      <c r="M21" s="22">
        <f t="shared" si="2"/>
        <v>25</v>
      </c>
      <c r="N21" s="23">
        <f>M21/M21</f>
        <v>1</v>
      </c>
      <c r="O21" s="81">
        <f>SUM(O10:O20)</f>
        <v>4395</v>
      </c>
      <c r="P21" s="22">
        <f>SUM(P10:P20)</f>
        <v>4577</v>
      </c>
      <c r="Q21" s="22">
        <f t="shared" si="3"/>
        <v>182</v>
      </c>
      <c r="R21" s="23">
        <f>Q21/Q21</f>
        <v>1</v>
      </c>
      <c r="S21" s="79">
        <f>SUM(S10:S20)</f>
        <v>1872</v>
      </c>
      <c r="T21" s="22">
        <f>SUM(T10:T20)</f>
        <v>1849</v>
      </c>
      <c r="U21" s="22">
        <f t="shared" si="4"/>
        <v>-23</v>
      </c>
      <c r="V21" s="23">
        <f>U21/U21</f>
        <v>1</v>
      </c>
      <c r="W21" s="22">
        <f>SUM(W10:W20)</f>
        <v>16630</v>
      </c>
      <c r="X21" s="22">
        <f>SUM(X10:X20)</f>
        <v>16930</v>
      </c>
      <c r="Y21" s="22">
        <f t="shared" si="5"/>
        <v>300</v>
      </c>
      <c r="Z21" s="23">
        <f>Y21/Y21</f>
        <v>1</v>
      </c>
      <c r="AA21" s="12"/>
    </row>
    <row r="22" spans="1:27" s="13" customFormat="1" ht="15">
      <c r="A22" s="12"/>
      <c r="B22" s="12" t="s">
        <v>68</v>
      </c>
      <c r="C22" s="12"/>
      <c r="D22" s="8"/>
      <c r="E22" s="12"/>
      <c r="F22" s="12"/>
      <c r="G22" s="12"/>
      <c r="H22" s="12"/>
      <c r="I22" s="12"/>
      <c r="J22" s="12"/>
      <c r="K22" s="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sheetProtection/>
  <mergeCells count="14">
    <mergeCell ref="Y9:Z9"/>
    <mergeCell ref="W8:Z8"/>
    <mergeCell ref="A6:V6"/>
    <mergeCell ref="C8:F8"/>
    <mergeCell ref="G8:J8"/>
    <mergeCell ref="O8:R8"/>
    <mergeCell ref="S8:V8"/>
    <mergeCell ref="K8:N8"/>
    <mergeCell ref="M9:N9"/>
    <mergeCell ref="A3:W3"/>
    <mergeCell ref="E9:F9"/>
    <mergeCell ref="I9:J9"/>
    <mergeCell ref="Q9:R9"/>
    <mergeCell ref="U9:V9"/>
  </mergeCells>
  <printOptions/>
  <pageMargins left="0.16" right="0.2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D1">
      <selection activeCell="K10" sqref="K10"/>
    </sheetView>
  </sheetViews>
  <sheetFormatPr defaultColWidth="9.140625" defaultRowHeight="15"/>
  <cols>
    <col min="1" max="1" width="2.28125" style="6" customWidth="1"/>
    <col min="2" max="2" width="17.7109375" style="1" customWidth="1"/>
    <col min="3" max="3" width="8.7109375" style="4" customWidth="1"/>
    <col min="4" max="4" width="5.57421875" style="3" customWidth="1"/>
    <col min="5" max="5" width="5.7109375" style="3" customWidth="1"/>
    <col min="6" max="6" width="5.00390625" style="3" customWidth="1"/>
    <col min="7" max="7" width="7.140625" style="3" customWidth="1"/>
    <col min="8" max="8" width="6.00390625" style="3" customWidth="1"/>
    <col min="9" max="9" width="5.57421875" style="3" customWidth="1"/>
    <col min="10" max="10" width="4.57421875" style="3" customWidth="1"/>
    <col min="11" max="11" width="7.00390625" style="3" customWidth="1"/>
    <col min="12" max="12" width="6.00390625" style="3" customWidth="1"/>
    <col min="13" max="13" width="5.57421875" style="3" customWidth="1"/>
    <col min="14" max="14" width="4.57421875" style="3" customWidth="1"/>
    <col min="15" max="15" width="7.421875" style="3" customWidth="1"/>
    <col min="16" max="16" width="5.421875" style="3" customWidth="1"/>
    <col min="17" max="17" width="5.57421875" style="3" customWidth="1"/>
    <col min="18" max="18" width="4.57421875" style="3" bestFit="1" customWidth="1"/>
    <col min="19" max="19" width="7.00390625" style="3" customWidth="1"/>
    <col min="20" max="20" width="5.7109375" style="3" bestFit="1" customWidth="1"/>
    <col min="21" max="21" width="5.421875" style="3" customWidth="1"/>
    <col min="22" max="22" width="4.7109375" style="3" customWidth="1"/>
    <col min="23" max="23" width="8.8515625" style="3" customWidth="1"/>
    <col min="24" max="24" width="5.421875" style="3" customWidth="1"/>
    <col min="25" max="25" width="5.57421875" style="3" customWidth="1"/>
    <col min="26" max="26" width="5.28125" style="3" customWidth="1"/>
    <col min="27" max="27" width="6.7109375" style="3" customWidth="1"/>
    <col min="28" max="16384" width="9.140625" style="1" customWidth="1"/>
  </cols>
  <sheetData>
    <row r="1" spans="1:27" s="12" customFormat="1" ht="12.75">
      <c r="A1" s="25" t="s">
        <v>63</v>
      </c>
      <c r="B1" s="24"/>
      <c r="C1" s="25"/>
      <c r="D1" s="26"/>
      <c r="E1" s="26"/>
      <c r="F1" s="26"/>
      <c r="G1" s="26"/>
      <c r="H1" s="26"/>
      <c r="I1" s="26"/>
      <c r="J1" s="27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12" customFormat="1" ht="12.75">
      <c r="A2" s="25" t="s">
        <v>139</v>
      </c>
      <c r="B2" s="14"/>
      <c r="C2" s="25"/>
      <c r="D2" s="25"/>
      <c r="E2" s="25"/>
      <c r="F2" s="25"/>
      <c r="G2" s="25"/>
      <c r="H2" s="25"/>
      <c r="I2" s="25"/>
      <c r="J2" s="27"/>
      <c r="K2" s="27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12" customFormat="1" ht="13.5" thickBot="1">
      <c r="A3" s="28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2" customFormat="1" ht="15.75" thickBot="1">
      <c r="A4" s="65"/>
      <c r="B4" s="66"/>
      <c r="C4" s="67"/>
      <c r="D4" s="64" t="s">
        <v>48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</row>
    <row r="5" spans="1:27" s="12" customFormat="1" ht="15" customHeight="1" thickBot="1">
      <c r="A5" s="30"/>
      <c r="B5" s="15" t="s">
        <v>0</v>
      </c>
      <c r="C5" s="31" t="s">
        <v>65</v>
      </c>
      <c r="D5" s="185" t="s">
        <v>15</v>
      </c>
      <c r="E5" s="186"/>
      <c r="F5" s="186"/>
      <c r="G5" s="187"/>
      <c r="H5" s="185" t="s">
        <v>69</v>
      </c>
      <c r="I5" s="186"/>
      <c r="J5" s="186" t="s">
        <v>16</v>
      </c>
      <c r="K5" s="187"/>
      <c r="L5" s="185" t="s">
        <v>16</v>
      </c>
      <c r="M5" s="186"/>
      <c r="N5" s="186" t="s">
        <v>16</v>
      </c>
      <c r="O5" s="187"/>
      <c r="P5" s="185" t="s">
        <v>17</v>
      </c>
      <c r="Q5" s="186"/>
      <c r="R5" s="186"/>
      <c r="S5" s="187"/>
      <c r="T5" s="185" t="s">
        <v>18</v>
      </c>
      <c r="U5" s="186"/>
      <c r="V5" s="186"/>
      <c r="W5" s="187"/>
      <c r="X5" s="185" t="s">
        <v>14</v>
      </c>
      <c r="Y5" s="186"/>
      <c r="Z5" s="192"/>
      <c r="AA5" s="193"/>
    </row>
    <row r="6" spans="1:27" s="12" customFormat="1" ht="13.5" thickBot="1">
      <c r="A6" s="32"/>
      <c r="B6" s="146" t="s">
        <v>1</v>
      </c>
      <c r="C6" s="147" t="s">
        <v>66</v>
      </c>
      <c r="D6" s="148" t="s">
        <v>132</v>
      </c>
      <c r="E6" s="148" t="s">
        <v>140</v>
      </c>
      <c r="F6" s="190" t="s">
        <v>35</v>
      </c>
      <c r="G6" s="190"/>
      <c r="H6" s="148" t="s">
        <v>132</v>
      </c>
      <c r="I6" s="148" t="s">
        <v>140</v>
      </c>
      <c r="J6" s="190" t="s">
        <v>35</v>
      </c>
      <c r="K6" s="190"/>
      <c r="L6" s="148" t="s">
        <v>132</v>
      </c>
      <c r="M6" s="148" t="s">
        <v>140</v>
      </c>
      <c r="N6" s="190" t="s">
        <v>35</v>
      </c>
      <c r="O6" s="190"/>
      <c r="P6" s="148" t="s">
        <v>132</v>
      </c>
      <c r="Q6" s="148" t="s">
        <v>140</v>
      </c>
      <c r="R6" s="190" t="s">
        <v>35</v>
      </c>
      <c r="S6" s="190"/>
      <c r="T6" s="148" t="s">
        <v>132</v>
      </c>
      <c r="U6" s="148" t="s">
        <v>140</v>
      </c>
      <c r="V6" s="190" t="s">
        <v>35</v>
      </c>
      <c r="W6" s="190"/>
      <c r="X6" s="148" t="s">
        <v>132</v>
      </c>
      <c r="Y6" s="148" t="s">
        <v>140</v>
      </c>
      <c r="Z6" s="191" t="s">
        <v>35</v>
      </c>
      <c r="AA6" s="187"/>
    </row>
    <row r="7" spans="1:27" s="12" customFormat="1" ht="28.5" customHeight="1">
      <c r="A7" s="85" t="s">
        <v>2</v>
      </c>
      <c r="B7" s="33" t="s">
        <v>38</v>
      </c>
      <c r="C7" s="150">
        <f>Y7/Y20</f>
        <v>0.004607206142941524</v>
      </c>
      <c r="D7" s="78">
        <v>26</v>
      </c>
      <c r="E7" s="78">
        <v>29</v>
      </c>
      <c r="F7" s="114">
        <f aca="true" t="shared" si="0" ref="F7:F20">E7-D7</f>
        <v>3</v>
      </c>
      <c r="G7" s="115">
        <f aca="true" t="shared" si="1" ref="G7:G20">F7/D7</f>
        <v>0.11538461538461539</v>
      </c>
      <c r="H7" s="78">
        <v>14</v>
      </c>
      <c r="I7" s="78">
        <v>13</v>
      </c>
      <c r="J7" s="84">
        <f>I7-H7</f>
        <v>-1</v>
      </c>
      <c r="K7" s="115">
        <f>J7/H7</f>
        <v>-0.07142857142857142</v>
      </c>
      <c r="L7" s="78">
        <v>7</v>
      </c>
      <c r="M7" s="78">
        <v>7</v>
      </c>
      <c r="N7" s="84">
        <f>M7-L7</f>
        <v>0</v>
      </c>
      <c r="O7" s="115">
        <f>N7/L7</f>
        <v>0</v>
      </c>
      <c r="P7" s="78">
        <v>21</v>
      </c>
      <c r="Q7" s="78">
        <v>21</v>
      </c>
      <c r="R7" s="84">
        <f>Q7-P7</f>
        <v>0</v>
      </c>
      <c r="S7" s="115">
        <f>R7/P7</f>
        <v>0</v>
      </c>
      <c r="T7" s="78">
        <v>9</v>
      </c>
      <c r="U7" s="78">
        <v>8</v>
      </c>
      <c r="V7" s="84">
        <f>U7-T7</f>
        <v>-1</v>
      </c>
      <c r="W7" s="115">
        <f>V7/T7</f>
        <v>-0.1111111111111111</v>
      </c>
      <c r="X7" s="84">
        <f>D7+H7+L7+P7+T7</f>
        <v>77</v>
      </c>
      <c r="Y7" s="84">
        <f>E7+I7+M7+Q7+U7</f>
        <v>78</v>
      </c>
      <c r="Z7" s="35">
        <f>Y7-X7</f>
        <v>1</v>
      </c>
      <c r="AA7" s="34">
        <f>Z7/X7</f>
        <v>0.012987012987012988</v>
      </c>
    </row>
    <row r="8" spans="1:27" s="12" customFormat="1" ht="13.5" customHeight="1">
      <c r="A8" s="87" t="s">
        <v>43</v>
      </c>
      <c r="B8" s="33" t="s">
        <v>39</v>
      </c>
      <c r="C8" s="150">
        <f>Y8/Y20</f>
        <v>0.002067336089781453</v>
      </c>
      <c r="D8" s="78">
        <v>10</v>
      </c>
      <c r="E8" s="78">
        <v>10</v>
      </c>
      <c r="F8" s="114">
        <f t="shared" si="0"/>
        <v>0</v>
      </c>
      <c r="G8" s="115">
        <f t="shared" si="1"/>
        <v>0</v>
      </c>
      <c r="H8" s="78">
        <v>11</v>
      </c>
      <c r="I8" s="78">
        <v>11</v>
      </c>
      <c r="J8" s="84">
        <f aca="true" t="shared" si="2" ref="J8:J19">I8-H8</f>
        <v>0</v>
      </c>
      <c r="K8" s="115">
        <f aca="true" t="shared" si="3" ref="K8:K19">J8/H8</f>
        <v>0</v>
      </c>
      <c r="L8" s="78">
        <v>1</v>
      </c>
      <c r="M8" s="78">
        <v>1</v>
      </c>
      <c r="N8" s="84">
        <f aca="true" t="shared" si="4" ref="N8:N19">M8-L8</f>
        <v>0</v>
      </c>
      <c r="O8" s="115">
        <f aca="true" t="shared" si="5" ref="O8:O19">N8/L8</f>
        <v>0</v>
      </c>
      <c r="P8" s="78">
        <v>11</v>
      </c>
      <c r="Q8" s="78">
        <v>12</v>
      </c>
      <c r="R8" s="84">
        <f aca="true" t="shared" si="6" ref="R8:R19">Q8-P8</f>
        <v>1</v>
      </c>
      <c r="S8" s="115">
        <f aca="true" t="shared" si="7" ref="S8:S19">R8/P8</f>
        <v>0.09090909090909091</v>
      </c>
      <c r="T8" s="78">
        <v>1</v>
      </c>
      <c r="U8" s="78">
        <v>1</v>
      </c>
      <c r="V8" s="84">
        <f aca="true" t="shared" si="8" ref="V8:V19">U8-T8</f>
        <v>0</v>
      </c>
      <c r="W8" s="115">
        <f aca="true" t="shared" si="9" ref="W8:W19">V8/T8</f>
        <v>0</v>
      </c>
      <c r="X8" s="84">
        <f aca="true" t="shared" si="10" ref="X8:X19">D8+H8+L8+P8+T8</f>
        <v>34</v>
      </c>
      <c r="Y8" s="84">
        <f aca="true" t="shared" si="11" ref="Y8:Y19">E8+I8+M8+Q8+U8</f>
        <v>35</v>
      </c>
      <c r="Z8" s="35">
        <f aca="true" t="shared" si="12" ref="Z8:Z19">Y8-X8</f>
        <v>1</v>
      </c>
      <c r="AA8" s="34">
        <f aca="true" t="shared" si="13" ref="AA8:AA19">Z8/X8</f>
        <v>0.029411764705882353</v>
      </c>
    </row>
    <row r="9" spans="1:27" s="12" customFormat="1" ht="15">
      <c r="A9" s="87" t="s">
        <v>3</v>
      </c>
      <c r="B9" s="33" t="s">
        <v>4</v>
      </c>
      <c r="C9" s="150">
        <f>Y9/Y20</f>
        <v>0.12085056113408152</v>
      </c>
      <c r="D9" s="78">
        <v>779</v>
      </c>
      <c r="E9" s="78">
        <v>806</v>
      </c>
      <c r="F9" s="114">
        <f t="shared" si="0"/>
        <v>27</v>
      </c>
      <c r="G9" s="115">
        <f t="shared" si="1"/>
        <v>0.03465982028241335</v>
      </c>
      <c r="H9" s="78">
        <v>393</v>
      </c>
      <c r="I9" s="78">
        <v>409</v>
      </c>
      <c r="J9" s="84">
        <f t="shared" si="2"/>
        <v>16</v>
      </c>
      <c r="K9" s="115">
        <f t="shared" si="3"/>
        <v>0.04071246819338423</v>
      </c>
      <c r="L9" s="78">
        <v>59</v>
      </c>
      <c r="M9" s="78">
        <v>58</v>
      </c>
      <c r="N9" s="84">
        <f t="shared" si="4"/>
        <v>-1</v>
      </c>
      <c r="O9" s="115">
        <f t="shared" si="5"/>
        <v>-0.01694915254237288</v>
      </c>
      <c r="P9" s="78">
        <v>621</v>
      </c>
      <c r="Q9" s="78">
        <v>666</v>
      </c>
      <c r="R9" s="84">
        <f t="shared" si="6"/>
        <v>45</v>
      </c>
      <c r="S9" s="115">
        <f t="shared" si="7"/>
        <v>0.07246376811594203</v>
      </c>
      <c r="T9" s="78">
        <v>111</v>
      </c>
      <c r="U9" s="78">
        <v>107</v>
      </c>
      <c r="V9" s="84">
        <f t="shared" si="8"/>
        <v>-4</v>
      </c>
      <c r="W9" s="115">
        <f t="shared" si="9"/>
        <v>-0.036036036036036036</v>
      </c>
      <c r="X9" s="84">
        <f t="shared" si="10"/>
        <v>1963</v>
      </c>
      <c r="Y9" s="84">
        <f t="shared" si="11"/>
        <v>2046</v>
      </c>
      <c r="Z9" s="35">
        <f t="shared" si="12"/>
        <v>83</v>
      </c>
      <c r="AA9" s="34">
        <f t="shared" si="13"/>
        <v>0.04228222109016811</v>
      </c>
    </row>
    <row r="10" spans="1:27" s="12" customFormat="1" ht="51" customHeight="1">
      <c r="A10" s="87" t="s">
        <v>123</v>
      </c>
      <c r="B10" s="33" t="s">
        <v>124</v>
      </c>
      <c r="C10" s="150">
        <f>Y10/Y20</f>
        <v>0.00047253396337861784</v>
      </c>
      <c r="D10" s="78">
        <v>4</v>
      </c>
      <c r="E10" s="78">
        <v>5</v>
      </c>
      <c r="F10" s="114">
        <f t="shared" si="0"/>
        <v>1</v>
      </c>
      <c r="G10" s="115">
        <f t="shared" si="1"/>
        <v>0.25</v>
      </c>
      <c r="H10" s="78"/>
      <c r="I10" s="78"/>
      <c r="J10" s="84">
        <f t="shared" si="2"/>
        <v>0</v>
      </c>
      <c r="K10" s="115" t="e">
        <f t="shared" si="3"/>
        <v>#DIV/0!</v>
      </c>
      <c r="L10" s="78"/>
      <c r="M10" s="78"/>
      <c r="N10" s="84"/>
      <c r="O10" s="115"/>
      <c r="P10" s="78">
        <v>5</v>
      </c>
      <c r="Q10" s="78">
        <v>3</v>
      </c>
      <c r="R10" s="84">
        <f t="shared" si="6"/>
        <v>-2</v>
      </c>
      <c r="S10" s="115">
        <f t="shared" si="7"/>
        <v>-0.4</v>
      </c>
      <c r="T10" s="78"/>
      <c r="U10" s="78"/>
      <c r="V10" s="84"/>
      <c r="W10" s="115"/>
      <c r="X10" s="84"/>
      <c r="Y10" s="84">
        <f t="shared" si="11"/>
        <v>8</v>
      </c>
      <c r="Z10" s="35">
        <f t="shared" si="12"/>
        <v>8</v>
      </c>
      <c r="AA10" s="34" t="e">
        <f t="shared" si="13"/>
        <v>#DIV/0!</v>
      </c>
    </row>
    <row r="11" spans="1:27" s="12" customFormat="1" ht="75" customHeight="1">
      <c r="A11" s="87" t="s">
        <v>5</v>
      </c>
      <c r="B11" s="33" t="s">
        <v>45</v>
      </c>
      <c r="C11" s="150">
        <f>Y11/Y20</f>
        <v>0.0024808033077377434</v>
      </c>
      <c r="D11" s="78">
        <v>13</v>
      </c>
      <c r="E11" s="78">
        <v>13</v>
      </c>
      <c r="F11" s="114">
        <f t="shared" si="0"/>
        <v>0</v>
      </c>
      <c r="G11" s="115">
        <f t="shared" si="1"/>
        <v>0</v>
      </c>
      <c r="H11" s="78">
        <v>9</v>
      </c>
      <c r="I11" s="78">
        <v>9</v>
      </c>
      <c r="J11" s="84">
        <f t="shared" si="2"/>
        <v>0</v>
      </c>
      <c r="K11" s="115">
        <f t="shared" si="3"/>
        <v>0</v>
      </c>
      <c r="L11" s="78">
        <v>4</v>
      </c>
      <c r="M11" s="78">
        <v>4</v>
      </c>
      <c r="N11" s="84">
        <f t="shared" si="4"/>
        <v>0</v>
      </c>
      <c r="O11" s="115">
        <f t="shared" si="5"/>
        <v>0</v>
      </c>
      <c r="P11" s="78">
        <v>13</v>
      </c>
      <c r="Q11" s="78">
        <v>12</v>
      </c>
      <c r="R11" s="84">
        <f t="shared" si="6"/>
        <v>-1</v>
      </c>
      <c r="S11" s="115">
        <f t="shared" si="7"/>
        <v>-0.07692307692307693</v>
      </c>
      <c r="T11" s="78">
        <v>2</v>
      </c>
      <c r="U11" s="78">
        <v>4</v>
      </c>
      <c r="V11" s="84">
        <f t="shared" si="8"/>
        <v>2</v>
      </c>
      <c r="W11" s="115">
        <f t="shared" si="9"/>
        <v>1</v>
      </c>
      <c r="X11" s="84">
        <f t="shared" si="10"/>
        <v>41</v>
      </c>
      <c r="Y11" s="84">
        <f t="shared" si="11"/>
        <v>42</v>
      </c>
      <c r="Z11" s="35">
        <f t="shared" si="12"/>
        <v>1</v>
      </c>
      <c r="AA11" s="34">
        <f t="shared" si="13"/>
        <v>0.024390243902439025</v>
      </c>
    </row>
    <row r="12" spans="1:27" s="12" customFormat="1" ht="15">
      <c r="A12" s="87" t="s">
        <v>6</v>
      </c>
      <c r="B12" s="33" t="s">
        <v>7</v>
      </c>
      <c r="C12" s="150">
        <f>Y12/Y20</f>
        <v>0.17985823981098642</v>
      </c>
      <c r="D12" s="78">
        <v>1061</v>
      </c>
      <c r="E12" s="78">
        <v>1065</v>
      </c>
      <c r="F12" s="114">
        <f t="shared" si="0"/>
        <v>4</v>
      </c>
      <c r="G12" s="115">
        <f t="shared" si="1"/>
        <v>0.003770028275212064</v>
      </c>
      <c r="H12" s="78">
        <v>610</v>
      </c>
      <c r="I12" s="78">
        <v>615</v>
      </c>
      <c r="J12" s="84">
        <f t="shared" si="2"/>
        <v>5</v>
      </c>
      <c r="K12" s="115">
        <f t="shared" si="3"/>
        <v>0.00819672131147541</v>
      </c>
      <c r="L12" s="78">
        <v>193</v>
      </c>
      <c r="M12" s="78">
        <v>205</v>
      </c>
      <c r="N12" s="84">
        <f t="shared" si="4"/>
        <v>12</v>
      </c>
      <c r="O12" s="115">
        <f t="shared" si="5"/>
        <v>0.06217616580310881</v>
      </c>
      <c r="P12" s="78">
        <v>746</v>
      </c>
      <c r="Q12" s="78">
        <v>789</v>
      </c>
      <c r="R12" s="84">
        <f t="shared" si="6"/>
        <v>43</v>
      </c>
      <c r="S12" s="115">
        <f t="shared" si="7"/>
        <v>0.057640750670241284</v>
      </c>
      <c r="T12" s="78">
        <v>369</v>
      </c>
      <c r="U12" s="78">
        <v>371</v>
      </c>
      <c r="V12" s="84">
        <f t="shared" si="8"/>
        <v>2</v>
      </c>
      <c r="W12" s="115">
        <f t="shared" si="9"/>
        <v>0.005420054200542005</v>
      </c>
      <c r="X12" s="84">
        <f t="shared" si="10"/>
        <v>2979</v>
      </c>
      <c r="Y12" s="84">
        <f t="shared" si="11"/>
        <v>3045</v>
      </c>
      <c r="Z12" s="35">
        <f t="shared" si="12"/>
        <v>66</v>
      </c>
      <c r="AA12" s="34">
        <f t="shared" si="13"/>
        <v>0.022155085599194362</v>
      </c>
    </row>
    <row r="13" spans="1:27" s="12" customFormat="1" ht="15">
      <c r="A13" s="87" t="s">
        <v>8</v>
      </c>
      <c r="B13" s="33" t="s">
        <v>9</v>
      </c>
      <c r="C13" s="150">
        <f>Y13/Y20</f>
        <v>0.2199645599527466</v>
      </c>
      <c r="D13" s="78">
        <v>1336</v>
      </c>
      <c r="E13" s="78">
        <v>1430</v>
      </c>
      <c r="F13" s="114">
        <f t="shared" si="0"/>
        <v>94</v>
      </c>
      <c r="G13" s="115">
        <f t="shared" si="1"/>
        <v>0.07035928143712575</v>
      </c>
      <c r="H13" s="78">
        <v>673</v>
      </c>
      <c r="I13" s="78">
        <v>730</v>
      </c>
      <c r="J13" s="84">
        <f t="shared" si="2"/>
        <v>57</v>
      </c>
      <c r="K13" s="115">
        <f t="shared" si="3"/>
        <v>0.08469539375928678</v>
      </c>
      <c r="L13" s="78">
        <v>112</v>
      </c>
      <c r="M13" s="78">
        <v>135</v>
      </c>
      <c r="N13" s="84">
        <f t="shared" si="4"/>
        <v>23</v>
      </c>
      <c r="O13" s="115">
        <f t="shared" si="5"/>
        <v>0.20535714285714285</v>
      </c>
      <c r="P13" s="78">
        <v>1014</v>
      </c>
      <c r="Q13" s="78">
        <v>1059</v>
      </c>
      <c r="R13" s="84">
        <f t="shared" si="6"/>
        <v>45</v>
      </c>
      <c r="S13" s="115">
        <f t="shared" si="7"/>
        <v>0.04437869822485207</v>
      </c>
      <c r="T13" s="78">
        <v>359</v>
      </c>
      <c r="U13" s="78">
        <v>370</v>
      </c>
      <c r="V13" s="84">
        <f t="shared" si="8"/>
        <v>11</v>
      </c>
      <c r="W13" s="115">
        <f t="shared" si="9"/>
        <v>0.03064066852367688</v>
      </c>
      <c r="X13" s="84">
        <f t="shared" si="10"/>
        <v>3494</v>
      </c>
      <c r="Y13" s="84">
        <f t="shared" si="11"/>
        <v>3724</v>
      </c>
      <c r="Z13" s="35">
        <f t="shared" si="12"/>
        <v>230</v>
      </c>
      <c r="AA13" s="34">
        <f t="shared" si="13"/>
        <v>0.0658271322266743</v>
      </c>
    </row>
    <row r="14" spans="1:27" s="12" customFormat="1" ht="26.25">
      <c r="A14" s="87" t="s">
        <v>10</v>
      </c>
      <c r="B14" s="33" t="s">
        <v>40</v>
      </c>
      <c r="C14" s="150">
        <f>Y14/Y20</f>
        <v>0.027525103366804488</v>
      </c>
      <c r="D14" s="78">
        <v>148</v>
      </c>
      <c r="E14" s="78">
        <v>141</v>
      </c>
      <c r="F14" s="114">
        <f t="shared" si="0"/>
        <v>-7</v>
      </c>
      <c r="G14" s="115">
        <f t="shared" si="1"/>
        <v>-0.0472972972972973</v>
      </c>
      <c r="H14" s="78">
        <v>146</v>
      </c>
      <c r="I14" s="78">
        <v>145</v>
      </c>
      <c r="J14" s="84">
        <f t="shared" si="2"/>
        <v>-1</v>
      </c>
      <c r="K14" s="115">
        <f t="shared" si="3"/>
        <v>-0.00684931506849315</v>
      </c>
      <c r="L14" s="78">
        <v>7</v>
      </c>
      <c r="M14" s="78">
        <v>5</v>
      </c>
      <c r="N14" s="84">
        <f t="shared" si="4"/>
        <v>-2</v>
      </c>
      <c r="O14" s="115">
        <f t="shared" si="5"/>
        <v>-0.2857142857142857</v>
      </c>
      <c r="P14" s="78">
        <v>135</v>
      </c>
      <c r="Q14" s="78">
        <v>138</v>
      </c>
      <c r="R14" s="84">
        <f t="shared" si="6"/>
        <v>3</v>
      </c>
      <c r="S14" s="115">
        <f t="shared" si="7"/>
        <v>0.022222222222222223</v>
      </c>
      <c r="T14" s="78">
        <v>41</v>
      </c>
      <c r="U14" s="78">
        <v>37</v>
      </c>
      <c r="V14" s="84">
        <f t="shared" si="8"/>
        <v>-4</v>
      </c>
      <c r="W14" s="115">
        <f t="shared" si="9"/>
        <v>-0.0975609756097561</v>
      </c>
      <c r="X14" s="84">
        <f t="shared" si="10"/>
        <v>477</v>
      </c>
      <c r="Y14" s="84">
        <f t="shared" si="11"/>
        <v>466</v>
      </c>
      <c r="Z14" s="35">
        <f t="shared" si="12"/>
        <v>-11</v>
      </c>
      <c r="AA14" s="34">
        <f t="shared" si="13"/>
        <v>-0.023060796645702306</v>
      </c>
    </row>
    <row r="15" spans="1:27" s="12" customFormat="1" ht="36.75" customHeight="1">
      <c r="A15" s="87" t="s">
        <v>44</v>
      </c>
      <c r="B15" s="33" t="s">
        <v>41</v>
      </c>
      <c r="C15" s="150">
        <f>Y15/Y20</f>
        <v>0.07088009450679268</v>
      </c>
      <c r="D15" s="78">
        <v>244</v>
      </c>
      <c r="E15" s="78">
        <v>238</v>
      </c>
      <c r="F15" s="114">
        <f t="shared" si="0"/>
        <v>-6</v>
      </c>
      <c r="G15" s="115">
        <f t="shared" si="1"/>
        <v>-0.02459016393442623</v>
      </c>
      <c r="H15" s="78">
        <v>296</v>
      </c>
      <c r="I15" s="78">
        <v>269</v>
      </c>
      <c r="J15" s="84">
        <f t="shared" si="2"/>
        <v>-27</v>
      </c>
      <c r="K15" s="115">
        <f t="shared" si="3"/>
        <v>-0.09121621621621621</v>
      </c>
      <c r="L15" s="78">
        <v>132</v>
      </c>
      <c r="M15" s="78">
        <v>129</v>
      </c>
      <c r="N15" s="84">
        <f t="shared" si="4"/>
        <v>-3</v>
      </c>
      <c r="O15" s="115">
        <f t="shared" si="5"/>
        <v>-0.022727272727272728</v>
      </c>
      <c r="P15" s="78">
        <v>315</v>
      </c>
      <c r="Q15" s="78">
        <v>319</v>
      </c>
      <c r="R15" s="84">
        <f t="shared" si="6"/>
        <v>4</v>
      </c>
      <c r="S15" s="115">
        <f t="shared" si="7"/>
        <v>0.012698412698412698</v>
      </c>
      <c r="T15" s="78">
        <v>267</v>
      </c>
      <c r="U15" s="78">
        <v>245</v>
      </c>
      <c r="V15" s="84">
        <f t="shared" si="8"/>
        <v>-22</v>
      </c>
      <c r="W15" s="115">
        <f t="shared" si="9"/>
        <v>-0.08239700374531835</v>
      </c>
      <c r="X15" s="84">
        <f t="shared" si="10"/>
        <v>1254</v>
      </c>
      <c r="Y15" s="84">
        <f t="shared" si="11"/>
        <v>1200</v>
      </c>
      <c r="Z15" s="35">
        <f t="shared" si="12"/>
        <v>-54</v>
      </c>
      <c r="AA15" s="34">
        <f t="shared" si="13"/>
        <v>-0.0430622009569378</v>
      </c>
    </row>
    <row r="16" spans="1:27" s="12" customFormat="1" ht="27" customHeight="1">
      <c r="A16" s="87" t="s">
        <v>51</v>
      </c>
      <c r="B16" s="33" t="s">
        <v>52</v>
      </c>
      <c r="C16" s="150">
        <f>Y16/Y20</f>
        <v>0.01299468399291199</v>
      </c>
      <c r="D16" s="78">
        <v>133</v>
      </c>
      <c r="E16" s="78">
        <v>137</v>
      </c>
      <c r="F16" s="114">
        <f t="shared" si="0"/>
        <v>4</v>
      </c>
      <c r="G16" s="115">
        <f t="shared" si="1"/>
        <v>0.03007518796992481</v>
      </c>
      <c r="H16" s="78">
        <v>22</v>
      </c>
      <c r="I16" s="78">
        <v>24</v>
      </c>
      <c r="J16" s="84">
        <f t="shared" si="2"/>
        <v>2</v>
      </c>
      <c r="K16" s="115">
        <f t="shared" si="3"/>
        <v>0.09090909090909091</v>
      </c>
      <c r="L16" s="78">
        <v>5</v>
      </c>
      <c r="M16" s="78">
        <v>5</v>
      </c>
      <c r="N16" s="84">
        <f t="shared" si="4"/>
        <v>0</v>
      </c>
      <c r="O16" s="115">
        <f t="shared" si="5"/>
        <v>0</v>
      </c>
      <c r="P16" s="78">
        <v>41</v>
      </c>
      <c r="Q16" s="78">
        <v>45</v>
      </c>
      <c r="R16" s="84">
        <f t="shared" si="6"/>
        <v>4</v>
      </c>
      <c r="S16" s="115">
        <f t="shared" si="7"/>
        <v>0.0975609756097561</v>
      </c>
      <c r="T16" s="78">
        <v>8</v>
      </c>
      <c r="U16" s="78">
        <v>9</v>
      </c>
      <c r="V16" s="84">
        <f t="shared" si="8"/>
        <v>1</v>
      </c>
      <c r="W16" s="115">
        <f t="shared" si="9"/>
        <v>0.125</v>
      </c>
      <c r="X16" s="84">
        <f t="shared" si="10"/>
        <v>209</v>
      </c>
      <c r="Y16" s="84">
        <f t="shared" si="11"/>
        <v>220</v>
      </c>
      <c r="Z16" s="35">
        <f t="shared" si="12"/>
        <v>11</v>
      </c>
      <c r="AA16" s="34">
        <f t="shared" si="13"/>
        <v>0.05263157894736842</v>
      </c>
    </row>
    <row r="17" spans="1:27" s="12" customFormat="1" ht="39">
      <c r="A17" s="87" t="s">
        <v>11</v>
      </c>
      <c r="B17" s="33" t="s">
        <v>46</v>
      </c>
      <c r="C17" s="150">
        <f>Y17/Y20</f>
        <v>0.02793857058476078</v>
      </c>
      <c r="D17" s="78">
        <v>240</v>
      </c>
      <c r="E17" s="78">
        <v>240</v>
      </c>
      <c r="F17" s="114">
        <f t="shared" si="0"/>
        <v>0</v>
      </c>
      <c r="G17" s="115">
        <f t="shared" si="1"/>
        <v>0</v>
      </c>
      <c r="H17" s="78">
        <v>68</v>
      </c>
      <c r="I17" s="78">
        <v>76</v>
      </c>
      <c r="J17" s="84">
        <f t="shared" si="2"/>
        <v>8</v>
      </c>
      <c r="K17" s="115">
        <f t="shared" si="3"/>
        <v>0.11764705882352941</v>
      </c>
      <c r="L17" s="78">
        <v>22</v>
      </c>
      <c r="M17" s="78">
        <v>21</v>
      </c>
      <c r="N17" s="84">
        <f t="shared" si="4"/>
        <v>-1</v>
      </c>
      <c r="O17" s="115">
        <f t="shared" si="5"/>
        <v>-0.045454545454545456</v>
      </c>
      <c r="P17" s="78">
        <v>102</v>
      </c>
      <c r="Q17" s="78">
        <v>105</v>
      </c>
      <c r="R17" s="84">
        <f t="shared" si="6"/>
        <v>3</v>
      </c>
      <c r="S17" s="115">
        <f t="shared" si="7"/>
        <v>0.029411764705882353</v>
      </c>
      <c r="T17" s="78">
        <v>27</v>
      </c>
      <c r="U17" s="78">
        <v>31</v>
      </c>
      <c r="V17" s="84">
        <f t="shared" si="8"/>
        <v>4</v>
      </c>
      <c r="W17" s="115">
        <f t="shared" si="9"/>
        <v>0.14814814814814814</v>
      </c>
      <c r="X17" s="84">
        <f t="shared" si="10"/>
        <v>459</v>
      </c>
      <c r="Y17" s="84">
        <f t="shared" si="11"/>
        <v>473</v>
      </c>
      <c r="Z17" s="35">
        <f t="shared" si="12"/>
        <v>14</v>
      </c>
      <c r="AA17" s="34">
        <f t="shared" si="13"/>
        <v>0.030501089324618737</v>
      </c>
    </row>
    <row r="18" spans="1:27" s="12" customFormat="1" ht="15">
      <c r="A18" s="88"/>
      <c r="B18" s="36" t="s">
        <v>42</v>
      </c>
      <c r="C18" s="150">
        <f>Y18/Y20</f>
        <v>0.23892498523331365</v>
      </c>
      <c r="D18" s="78">
        <v>1598</v>
      </c>
      <c r="E18" s="78">
        <v>1544</v>
      </c>
      <c r="F18" s="114">
        <f t="shared" si="0"/>
        <v>-54</v>
      </c>
      <c r="G18" s="115">
        <f t="shared" si="1"/>
        <v>-0.03379224030037547</v>
      </c>
      <c r="H18" s="78">
        <v>881</v>
      </c>
      <c r="I18" s="78">
        <v>877</v>
      </c>
      <c r="J18" s="84">
        <f t="shared" si="2"/>
        <v>-4</v>
      </c>
      <c r="K18" s="115">
        <f t="shared" si="3"/>
        <v>-0.004540295119182747</v>
      </c>
      <c r="L18" s="78">
        <v>159</v>
      </c>
      <c r="M18" s="78">
        <v>158</v>
      </c>
      <c r="N18" s="84">
        <f t="shared" si="4"/>
        <v>-1</v>
      </c>
      <c r="O18" s="115">
        <f t="shared" si="5"/>
        <v>-0.006289308176100629</v>
      </c>
      <c r="P18" s="78">
        <v>1001</v>
      </c>
      <c r="Q18" s="78">
        <v>1027</v>
      </c>
      <c r="R18" s="84">
        <f t="shared" si="6"/>
        <v>26</v>
      </c>
      <c r="S18" s="115">
        <f t="shared" si="7"/>
        <v>0.025974025974025976</v>
      </c>
      <c r="T18" s="78">
        <v>458</v>
      </c>
      <c r="U18" s="78">
        <v>439</v>
      </c>
      <c r="V18" s="84">
        <f t="shared" si="8"/>
        <v>-19</v>
      </c>
      <c r="W18" s="115">
        <f t="shared" si="9"/>
        <v>-0.04148471615720524</v>
      </c>
      <c r="X18" s="84">
        <f t="shared" si="10"/>
        <v>4097</v>
      </c>
      <c r="Y18" s="84">
        <f t="shared" si="11"/>
        <v>4045</v>
      </c>
      <c r="Z18" s="35">
        <f t="shared" si="12"/>
        <v>-52</v>
      </c>
      <c r="AA18" s="34">
        <f t="shared" si="13"/>
        <v>-0.012692213814986576</v>
      </c>
    </row>
    <row r="19" spans="1:27" s="12" customFormat="1" ht="15.75" thickBot="1">
      <c r="A19" s="89" t="s">
        <v>12</v>
      </c>
      <c r="B19" s="37" t="s">
        <v>13</v>
      </c>
      <c r="C19" s="150">
        <f>Y19/Y20</f>
        <v>0.09143532191376255</v>
      </c>
      <c r="D19" s="78">
        <v>453</v>
      </c>
      <c r="E19" s="78">
        <v>452</v>
      </c>
      <c r="F19" s="114">
        <f t="shared" si="0"/>
        <v>-1</v>
      </c>
      <c r="G19" s="115">
        <f t="shared" si="1"/>
        <v>-0.002207505518763797</v>
      </c>
      <c r="H19" s="78">
        <v>443</v>
      </c>
      <c r="I19" s="78">
        <v>439</v>
      </c>
      <c r="J19" s="84">
        <f t="shared" si="2"/>
        <v>-4</v>
      </c>
      <c r="K19" s="115">
        <f t="shared" si="3"/>
        <v>-0.009029345372460496</v>
      </c>
      <c r="L19" s="78">
        <v>51</v>
      </c>
      <c r="M19" s="78">
        <v>49</v>
      </c>
      <c r="N19" s="84">
        <f t="shared" si="4"/>
        <v>-2</v>
      </c>
      <c r="O19" s="115">
        <f t="shared" si="5"/>
        <v>-0.0392156862745098</v>
      </c>
      <c r="P19" s="78">
        <v>370</v>
      </c>
      <c r="Q19" s="78">
        <v>381</v>
      </c>
      <c r="R19" s="84">
        <f t="shared" si="6"/>
        <v>11</v>
      </c>
      <c r="S19" s="115">
        <f t="shared" si="7"/>
        <v>0.02972972972972973</v>
      </c>
      <c r="T19" s="78">
        <v>220</v>
      </c>
      <c r="U19" s="78">
        <v>227</v>
      </c>
      <c r="V19" s="84">
        <f t="shared" si="8"/>
        <v>7</v>
      </c>
      <c r="W19" s="115">
        <f t="shared" si="9"/>
        <v>0.031818181818181815</v>
      </c>
      <c r="X19" s="84">
        <f t="shared" si="10"/>
        <v>1537</v>
      </c>
      <c r="Y19" s="84">
        <f t="shared" si="11"/>
        <v>1548</v>
      </c>
      <c r="Z19" s="35">
        <f t="shared" si="12"/>
        <v>11</v>
      </c>
      <c r="AA19" s="34">
        <f t="shared" si="13"/>
        <v>0.0071567989590110605</v>
      </c>
    </row>
    <row r="20" spans="1:27" s="12" customFormat="1" ht="13.5" thickBot="1">
      <c r="A20" s="38"/>
      <c r="B20" s="149" t="s">
        <v>14</v>
      </c>
      <c r="C20" s="93">
        <f>Y20/Y20</f>
        <v>1</v>
      </c>
      <c r="D20" s="40">
        <f>SUM(D7:D19)</f>
        <v>6045</v>
      </c>
      <c r="E20" s="40">
        <f>SUM(E7:E19)</f>
        <v>6110</v>
      </c>
      <c r="F20" s="41">
        <f t="shared" si="0"/>
        <v>65</v>
      </c>
      <c r="G20" s="110">
        <f t="shared" si="1"/>
        <v>0.010752688172043012</v>
      </c>
      <c r="H20" s="40">
        <f>SUM(H7:H19)</f>
        <v>3566</v>
      </c>
      <c r="I20" s="43">
        <f>SUM(I7:I19)</f>
        <v>3617</v>
      </c>
      <c r="J20" s="41">
        <f>I20-H20</f>
        <v>51</v>
      </c>
      <c r="K20" s="42">
        <f>J20/H20</f>
        <v>0.01430173864273696</v>
      </c>
      <c r="L20" s="40">
        <f>SUM(L7:L19)</f>
        <v>752</v>
      </c>
      <c r="M20" s="43">
        <f>SUM(M7:M19)</f>
        <v>777</v>
      </c>
      <c r="N20" s="41">
        <f>M20-L20</f>
        <v>25</v>
      </c>
      <c r="O20" s="42">
        <f>N20/L20</f>
        <v>0.03324468085106383</v>
      </c>
      <c r="P20" s="40">
        <f>SUM(P7:P19)</f>
        <v>4395</v>
      </c>
      <c r="Q20" s="40">
        <f>SUM(Q7:Q19)</f>
        <v>4577</v>
      </c>
      <c r="R20" s="41">
        <f>Q20-P20</f>
        <v>182</v>
      </c>
      <c r="S20" s="42">
        <f>R20/P20</f>
        <v>0.04141069397042093</v>
      </c>
      <c r="T20" s="40">
        <f>SUM(T7:T19)</f>
        <v>1872</v>
      </c>
      <c r="U20" s="40">
        <f>SUM(U7:U19)</f>
        <v>1849</v>
      </c>
      <c r="V20" s="41">
        <f>U20-T20</f>
        <v>-23</v>
      </c>
      <c r="W20" s="42">
        <f>V20/T20</f>
        <v>-0.012286324786324786</v>
      </c>
      <c r="X20" s="111">
        <f>D20+H20+L20+P20+T20</f>
        <v>16630</v>
      </c>
      <c r="Y20" s="111">
        <f>E20+I20+M20+Q20+U20</f>
        <v>16930</v>
      </c>
      <c r="Z20" s="111">
        <f>Y20-X20</f>
        <v>300</v>
      </c>
      <c r="AA20" s="42">
        <f>Z20/X20</f>
        <v>0.01803968731208659</v>
      </c>
    </row>
    <row r="21" spans="1:26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12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12.75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ht="12.75">
      <c r="C25" s="9"/>
    </row>
  </sheetData>
  <sheetProtection/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2.28125" style="6" customWidth="1"/>
    <col min="2" max="2" width="17.7109375" style="1" customWidth="1"/>
    <col min="3" max="4" width="5.7109375" style="1" customWidth="1"/>
    <col min="5" max="5" width="5.421875" style="1" customWidth="1"/>
    <col min="6" max="6" width="6.57421875" style="1" customWidth="1"/>
    <col min="7" max="8" width="5.7109375" style="1" customWidth="1"/>
    <col min="9" max="9" width="5.421875" style="1" customWidth="1"/>
    <col min="10" max="10" width="6.57421875" style="1" customWidth="1"/>
    <col min="11" max="12" width="5.7109375" style="1" customWidth="1"/>
    <col min="13" max="13" width="5.421875" style="1" customWidth="1"/>
    <col min="14" max="14" width="6.57421875" style="1" customWidth="1"/>
    <col min="15" max="15" width="6.00390625" style="1" customWidth="1"/>
    <col min="16" max="16" width="5.140625" style="1" customWidth="1"/>
    <col min="17" max="17" width="5.7109375" style="1" customWidth="1"/>
    <col min="18" max="19" width="6.00390625" style="1" customWidth="1"/>
    <col min="20" max="20" width="5.140625" style="1" customWidth="1"/>
    <col min="21" max="21" width="5.7109375" style="1" customWidth="1"/>
    <col min="22" max="23" width="6.00390625" style="1" customWidth="1"/>
    <col min="24" max="24" width="5.140625" style="1" customWidth="1"/>
    <col min="25" max="25" width="5.7109375" style="1" customWidth="1"/>
    <col min="26" max="26" width="6.00390625" style="1" customWidth="1"/>
    <col min="27" max="16384" width="9.140625" style="1" customWidth="1"/>
  </cols>
  <sheetData>
    <row r="1" spans="1:2" s="12" customFormat="1" ht="12.75">
      <c r="A1" s="14" t="s">
        <v>72</v>
      </c>
      <c r="B1" s="24"/>
    </row>
    <row r="2" spans="1:2" s="12" customFormat="1" ht="12.75">
      <c r="A2" s="25"/>
      <c r="B2" s="14"/>
    </row>
    <row r="3" s="12" customFormat="1" ht="13.5" thickBot="1">
      <c r="A3" s="28"/>
    </row>
    <row r="4" spans="1:26" s="12" customFormat="1" ht="15" customHeight="1" thickBot="1">
      <c r="A4" s="199"/>
      <c r="B4" s="15" t="s">
        <v>0</v>
      </c>
      <c r="C4" s="194" t="s">
        <v>120</v>
      </c>
      <c r="D4" s="195"/>
      <c r="E4" s="195"/>
      <c r="F4" s="196"/>
      <c r="G4" s="194" t="s">
        <v>122</v>
      </c>
      <c r="H4" s="195"/>
      <c r="I4" s="195"/>
      <c r="J4" s="196"/>
      <c r="K4" s="194" t="s">
        <v>126</v>
      </c>
      <c r="L4" s="195"/>
      <c r="M4" s="195"/>
      <c r="N4" s="196"/>
      <c r="O4" s="194" t="s">
        <v>128</v>
      </c>
      <c r="P4" s="195"/>
      <c r="Q4" s="195"/>
      <c r="R4" s="196"/>
      <c r="S4" s="194" t="s">
        <v>131</v>
      </c>
      <c r="T4" s="195"/>
      <c r="U4" s="195"/>
      <c r="V4" s="196"/>
      <c r="W4" s="194" t="s">
        <v>138</v>
      </c>
      <c r="X4" s="195"/>
      <c r="Y4" s="195"/>
      <c r="Z4" s="196"/>
    </row>
    <row r="5" spans="1:26" s="12" customFormat="1" ht="15.75" customHeight="1" thickBot="1">
      <c r="A5" s="200"/>
      <c r="B5" s="17" t="s">
        <v>1</v>
      </c>
      <c r="C5" s="134" t="s">
        <v>73</v>
      </c>
      <c r="D5" s="82" t="s">
        <v>36</v>
      </c>
      <c r="E5" s="197" t="s">
        <v>74</v>
      </c>
      <c r="F5" s="198"/>
      <c r="G5" s="134" t="s">
        <v>73</v>
      </c>
      <c r="H5" s="82" t="s">
        <v>36</v>
      </c>
      <c r="I5" s="197" t="s">
        <v>74</v>
      </c>
      <c r="J5" s="198"/>
      <c r="K5" s="134" t="s">
        <v>73</v>
      </c>
      <c r="L5" s="82" t="s">
        <v>36</v>
      </c>
      <c r="M5" s="197" t="s">
        <v>74</v>
      </c>
      <c r="N5" s="198"/>
      <c r="O5" s="134" t="s">
        <v>73</v>
      </c>
      <c r="P5" s="82" t="s">
        <v>36</v>
      </c>
      <c r="Q5" s="197" t="s">
        <v>74</v>
      </c>
      <c r="R5" s="198"/>
      <c r="S5" s="134" t="s">
        <v>73</v>
      </c>
      <c r="T5" s="82" t="s">
        <v>36</v>
      </c>
      <c r="U5" s="197" t="s">
        <v>74</v>
      </c>
      <c r="V5" s="198"/>
      <c r="W5" s="134" t="s">
        <v>73</v>
      </c>
      <c r="X5" s="82" t="s">
        <v>36</v>
      </c>
      <c r="Y5" s="197" t="s">
        <v>74</v>
      </c>
      <c r="Z5" s="198"/>
    </row>
    <row r="6" spans="1:26" s="12" customFormat="1" ht="28.5" customHeight="1">
      <c r="A6" s="85" t="s">
        <v>2</v>
      </c>
      <c r="B6" s="33" t="s">
        <v>38</v>
      </c>
      <c r="C6" s="141">
        <v>81</v>
      </c>
      <c r="D6" s="83">
        <v>0.01</v>
      </c>
      <c r="E6" s="84">
        <v>8</v>
      </c>
      <c r="F6" s="86">
        <v>0.11</v>
      </c>
      <c r="G6" s="141">
        <v>71</v>
      </c>
      <c r="H6" s="83">
        <f>G6/G19</f>
        <v>0.004601425793907972</v>
      </c>
      <c r="I6" s="84">
        <f aca="true" t="shared" si="0" ref="I6:I19">G6-C6</f>
        <v>-10</v>
      </c>
      <c r="J6" s="86">
        <f aca="true" t="shared" si="1" ref="J6:J19">I6/C6</f>
        <v>-0.12345679012345678</v>
      </c>
      <c r="K6" s="141">
        <v>77</v>
      </c>
      <c r="L6" s="83">
        <f>K6/K19</f>
        <v>0.004751033504041464</v>
      </c>
      <c r="M6" s="84">
        <f>K6-G6</f>
        <v>6</v>
      </c>
      <c r="N6" s="133">
        <f>M6/G6</f>
        <v>0.08450704225352113</v>
      </c>
      <c r="O6" s="141">
        <v>80</v>
      </c>
      <c r="P6" s="83">
        <f>O6/O19</f>
        <v>0.004769854519437157</v>
      </c>
      <c r="Q6" s="84">
        <f>O6-K6</f>
        <v>3</v>
      </c>
      <c r="R6" s="133">
        <f>Q6/K6</f>
        <v>0.03896103896103896</v>
      </c>
      <c r="S6" s="141">
        <v>77</v>
      </c>
      <c r="T6" s="83">
        <f>S6/S19</f>
        <v>0.004630186410102225</v>
      </c>
      <c r="U6" s="84">
        <f>S6-O6</f>
        <v>-3</v>
      </c>
      <c r="V6" s="86">
        <f>U6/O6</f>
        <v>-0.0375</v>
      </c>
      <c r="W6" s="141">
        <v>78</v>
      </c>
      <c r="X6" s="83">
        <f>W6/W19</f>
        <v>0.004607206142941524</v>
      </c>
      <c r="Y6" s="84">
        <f>W6-S6</f>
        <v>1</v>
      </c>
      <c r="Z6" s="86">
        <f>Y6/S6</f>
        <v>0.012987012987012988</v>
      </c>
    </row>
    <row r="7" spans="1:26" s="12" customFormat="1" ht="13.5" customHeight="1">
      <c r="A7" s="87" t="s">
        <v>43</v>
      </c>
      <c r="B7" s="33" t="s">
        <v>39</v>
      </c>
      <c r="C7" s="141">
        <v>33</v>
      </c>
      <c r="D7" s="83">
        <v>0</v>
      </c>
      <c r="E7" s="84">
        <v>2</v>
      </c>
      <c r="F7" s="86">
        <v>0.065</v>
      </c>
      <c r="G7" s="141">
        <v>38</v>
      </c>
      <c r="H7" s="83">
        <f>G7/G19</f>
        <v>0.002462734931950745</v>
      </c>
      <c r="I7" s="84">
        <f t="shared" si="0"/>
        <v>5</v>
      </c>
      <c r="J7" s="86">
        <f t="shared" si="1"/>
        <v>0.15151515151515152</v>
      </c>
      <c r="K7" s="141">
        <v>38</v>
      </c>
      <c r="L7" s="83">
        <f>K7/K19</f>
        <v>0.0023446658851113715</v>
      </c>
      <c r="M7" s="84">
        <f>K7-G7</f>
        <v>0</v>
      </c>
      <c r="N7" s="133">
        <f>M7/G7</f>
        <v>0</v>
      </c>
      <c r="O7" s="141">
        <v>39</v>
      </c>
      <c r="P7" s="83">
        <f>O7/O19</f>
        <v>0.002325304078225614</v>
      </c>
      <c r="Q7" s="84">
        <f>O7-K7</f>
        <v>1</v>
      </c>
      <c r="R7" s="133">
        <f>Q7/K7</f>
        <v>0.02631578947368421</v>
      </c>
      <c r="S7" s="141">
        <v>34</v>
      </c>
      <c r="T7" s="83">
        <f>S7/S19</f>
        <v>0.0020444978953698136</v>
      </c>
      <c r="U7" s="84">
        <f>S7-O7</f>
        <v>-5</v>
      </c>
      <c r="V7" s="86">
        <f>U7/O7</f>
        <v>-0.1282051282051282</v>
      </c>
      <c r="W7" s="141">
        <v>35</v>
      </c>
      <c r="X7" s="83">
        <f>W7/W19</f>
        <v>0.002067336089781453</v>
      </c>
      <c r="Y7" s="84">
        <f>W7-S7</f>
        <v>1</v>
      </c>
      <c r="Z7" s="86">
        <f>Y7/S7</f>
        <v>0.029411764705882353</v>
      </c>
    </row>
    <row r="8" spans="1:26" s="12" customFormat="1" ht="15">
      <c r="A8" s="87" t="s">
        <v>3</v>
      </c>
      <c r="B8" s="33" t="s">
        <v>4</v>
      </c>
      <c r="C8" s="141">
        <v>1786</v>
      </c>
      <c r="D8" s="83">
        <v>0.12</v>
      </c>
      <c r="E8" s="84">
        <v>95</v>
      </c>
      <c r="F8" s="86">
        <v>0.056</v>
      </c>
      <c r="G8" s="141">
        <v>1751</v>
      </c>
      <c r="H8" s="83">
        <f>G8/G19</f>
        <v>0.11348023331173039</v>
      </c>
      <c r="I8" s="84">
        <f t="shared" si="0"/>
        <v>-35</v>
      </c>
      <c r="J8" s="86">
        <f t="shared" si="1"/>
        <v>-0.01959686450167973</v>
      </c>
      <c r="K8" s="141">
        <v>1830</v>
      </c>
      <c r="L8" s="83">
        <f>K8/K19</f>
        <v>0.11291417288825815</v>
      </c>
      <c r="M8" s="84">
        <f>K8-G8</f>
        <v>79</v>
      </c>
      <c r="N8" s="133">
        <f>M8/G8</f>
        <v>0.04511707595659623</v>
      </c>
      <c r="O8" s="141">
        <v>1938</v>
      </c>
      <c r="P8" s="83">
        <f>O8/O19</f>
        <v>0.11554972573336514</v>
      </c>
      <c r="Q8" s="84">
        <f>O8-K8</f>
        <v>108</v>
      </c>
      <c r="R8" s="133">
        <f>Q8/K8</f>
        <v>0.05901639344262295</v>
      </c>
      <c r="S8" s="141">
        <v>1963</v>
      </c>
      <c r="T8" s="83">
        <f>S8/S19</f>
        <v>0.1180396873120866</v>
      </c>
      <c r="U8" s="84">
        <f>S8-O8</f>
        <v>25</v>
      </c>
      <c r="V8" s="86">
        <f>U8/O8</f>
        <v>0.012899896800825593</v>
      </c>
      <c r="W8" s="141">
        <v>2046</v>
      </c>
      <c r="X8" s="83">
        <f>W8/W19</f>
        <v>0.12085056113408152</v>
      </c>
      <c r="Y8" s="84">
        <f>W8-S8</f>
        <v>83</v>
      </c>
      <c r="Z8" s="86">
        <f>Y8/S8</f>
        <v>0.04228222109016811</v>
      </c>
    </row>
    <row r="9" spans="1:26" s="12" customFormat="1" ht="51.75">
      <c r="A9" s="87" t="s">
        <v>123</v>
      </c>
      <c r="B9" s="33" t="s">
        <v>124</v>
      </c>
      <c r="C9" s="141"/>
      <c r="D9" s="83"/>
      <c r="E9" s="84"/>
      <c r="F9" s="86"/>
      <c r="G9" s="141">
        <v>8</v>
      </c>
      <c r="H9" s="83"/>
      <c r="I9" s="84"/>
      <c r="J9" s="86"/>
      <c r="K9" s="141">
        <v>10</v>
      </c>
      <c r="L9" s="83"/>
      <c r="M9" s="84"/>
      <c r="N9" s="133"/>
      <c r="O9" s="141">
        <v>10</v>
      </c>
      <c r="P9" s="83"/>
      <c r="Q9" s="84"/>
      <c r="R9" s="133"/>
      <c r="S9" s="141">
        <v>9</v>
      </c>
      <c r="T9" s="83"/>
      <c r="U9" s="84"/>
      <c r="V9" s="86"/>
      <c r="W9" s="141">
        <v>8</v>
      </c>
      <c r="X9" s="83"/>
      <c r="Y9" s="84"/>
      <c r="Z9" s="86"/>
    </row>
    <row r="10" spans="1:26" s="12" customFormat="1" ht="75" customHeight="1">
      <c r="A10" s="87" t="s">
        <v>5</v>
      </c>
      <c r="B10" s="33" t="s">
        <v>45</v>
      </c>
      <c r="C10" s="141">
        <v>40</v>
      </c>
      <c r="D10" s="83">
        <v>0</v>
      </c>
      <c r="E10" s="84">
        <v>3</v>
      </c>
      <c r="F10" s="86">
        <v>0.081</v>
      </c>
      <c r="G10" s="141">
        <v>37</v>
      </c>
      <c r="H10" s="83">
        <f>G10/G19</f>
        <v>0.0023979261179520417</v>
      </c>
      <c r="I10" s="84">
        <f t="shared" si="0"/>
        <v>-3</v>
      </c>
      <c r="J10" s="86">
        <f t="shared" si="1"/>
        <v>-0.075</v>
      </c>
      <c r="K10" s="141">
        <v>45</v>
      </c>
      <c r="L10" s="83">
        <f>K10/K19</f>
        <v>0.0027765780218424138</v>
      </c>
      <c r="M10" s="84">
        <f aca="true" t="shared" si="2" ref="M10:M19">K10-G10</f>
        <v>8</v>
      </c>
      <c r="N10" s="133">
        <f aca="true" t="shared" si="3" ref="N10:N19">M10/G10</f>
        <v>0.21621621621621623</v>
      </c>
      <c r="O10" s="141">
        <v>40</v>
      </c>
      <c r="P10" s="83">
        <f>O10/O19</f>
        <v>0.0023849272597185785</v>
      </c>
      <c r="Q10" s="84">
        <f aca="true" t="shared" si="4" ref="Q10:Q19">O10-K10</f>
        <v>-5</v>
      </c>
      <c r="R10" s="133">
        <f aca="true" t="shared" si="5" ref="R10:R19">Q10/K10</f>
        <v>-0.1111111111111111</v>
      </c>
      <c r="S10" s="141">
        <v>41</v>
      </c>
      <c r="T10" s="83">
        <f>S10/S19</f>
        <v>0.0024654239326518342</v>
      </c>
      <c r="U10" s="84">
        <f aca="true" t="shared" si="6" ref="U10:U19">S10-O10</f>
        <v>1</v>
      </c>
      <c r="V10" s="86">
        <f aca="true" t="shared" si="7" ref="V10:V19">U10/O10</f>
        <v>0.025</v>
      </c>
      <c r="W10" s="141">
        <v>42</v>
      </c>
      <c r="X10" s="83">
        <f>W10/W19</f>
        <v>0.0024808033077377434</v>
      </c>
      <c r="Y10" s="84">
        <f aca="true" t="shared" si="8" ref="Y10:Y19">W10-S10</f>
        <v>1</v>
      </c>
      <c r="Z10" s="86">
        <f aca="true" t="shared" si="9" ref="Z10:Z19">Y10/S10</f>
        <v>0.024390243902439025</v>
      </c>
    </row>
    <row r="11" spans="1:26" s="12" customFormat="1" ht="15">
      <c r="A11" s="87" t="s">
        <v>6</v>
      </c>
      <c r="B11" s="33" t="s">
        <v>7</v>
      </c>
      <c r="C11" s="141">
        <v>2818</v>
      </c>
      <c r="D11" s="83">
        <v>0.18</v>
      </c>
      <c r="E11" s="84">
        <v>197</v>
      </c>
      <c r="F11" s="86">
        <v>0.075</v>
      </c>
      <c r="G11" s="141">
        <v>2734</v>
      </c>
      <c r="H11" s="83">
        <f>G11/G19</f>
        <v>0.17718729747245626</v>
      </c>
      <c r="I11" s="84">
        <f t="shared" si="0"/>
        <v>-84</v>
      </c>
      <c r="J11" s="86">
        <f t="shared" si="1"/>
        <v>-0.029808374733853796</v>
      </c>
      <c r="K11" s="141">
        <v>2911</v>
      </c>
      <c r="L11" s="83">
        <f>K11/K19</f>
        <v>0.1796137471462948</v>
      </c>
      <c r="M11" s="84">
        <f t="shared" si="2"/>
        <v>177</v>
      </c>
      <c r="N11" s="133">
        <f t="shared" si="3"/>
        <v>0.06474030724213606</v>
      </c>
      <c r="O11" s="141">
        <v>3050</v>
      </c>
      <c r="P11" s="83">
        <f>O11/O19</f>
        <v>0.1818507035535416</v>
      </c>
      <c r="Q11" s="84">
        <f t="shared" si="4"/>
        <v>139</v>
      </c>
      <c r="R11" s="133">
        <f t="shared" si="5"/>
        <v>0.047749914118859496</v>
      </c>
      <c r="S11" s="141">
        <v>2979</v>
      </c>
      <c r="T11" s="83">
        <f>S11/S19</f>
        <v>0.17913409500901983</v>
      </c>
      <c r="U11" s="84">
        <f t="shared" si="6"/>
        <v>-71</v>
      </c>
      <c r="V11" s="86">
        <f t="shared" si="7"/>
        <v>-0.023278688524590165</v>
      </c>
      <c r="W11" s="141">
        <v>3045</v>
      </c>
      <c r="X11" s="83">
        <f>W11/W19</f>
        <v>0.17985823981098642</v>
      </c>
      <c r="Y11" s="84">
        <f t="shared" si="8"/>
        <v>66</v>
      </c>
      <c r="Z11" s="86">
        <f t="shared" si="9"/>
        <v>0.022155085599194362</v>
      </c>
    </row>
    <row r="12" spans="1:26" s="12" customFormat="1" ht="15">
      <c r="A12" s="87" t="s">
        <v>8</v>
      </c>
      <c r="B12" s="33" t="s">
        <v>9</v>
      </c>
      <c r="C12" s="141">
        <v>3193</v>
      </c>
      <c r="D12" s="83">
        <v>0.21</v>
      </c>
      <c r="E12" s="84">
        <v>246</v>
      </c>
      <c r="F12" s="86">
        <v>0.083</v>
      </c>
      <c r="G12" s="141">
        <v>3173</v>
      </c>
      <c r="H12" s="83">
        <f>G12/G19</f>
        <v>0.20563836681788722</v>
      </c>
      <c r="I12" s="84">
        <f t="shared" si="0"/>
        <v>-20</v>
      </c>
      <c r="J12" s="86">
        <f t="shared" si="1"/>
        <v>-0.006263701847792045</v>
      </c>
      <c r="K12" s="141">
        <v>3278</v>
      </c>
      <c r="L12" s="83">
        <f>K12/K19</f>
        <v>0.20225828345776517</v>
      </c>
      <c r="M12" s="84">
        <f t="shared" si="2"/>
        <v>105</v>
      </c>
      <c r="N12" s="133">
        <f t="shared" si="3"/>
        <v>0.03309171131421368</v>
      </c>
      <c r="O12" s="141">
        <v>3436</v>
      </c>
      <c r="P12" s="83">
        <f>O12/O19</f>
        <v>0.2048652516098259</v>
      </c>
      <c r="Q12" s="84">
        <f t="shared" si="4"/>
        <v>158</v>
      </c>
      <c r="R12" s="133">
        <f t="shared" si="5"/>
        <v>0.04820012202562538</v>
      </c>
      <c r="S12" s="141">
        <v>3494</v>
      </c>
      <c r="T12" s="83">
        <f>S12/S19</f>
        <v>0.21010222489476849</v>
      </c>
      <c r="U12" s="84">
        <f t="shared" si="6"/>
        <v>58</v>
      </c>
      <c r="V12" s="86">
        <f t="shared" si="7"/>
        <v>0.016880093131548313</v>
      </c>
      <c r="W12" s="141">
        <v>3724</v>
      </c>
      <c r="X12" s="83">
        <f>W12/W19</f>
        <v>0.2199645599527466</v>
      </c>
      <c r="Y12" s="84">
        <f t="shared" si="8"/>
        <v>230</v>
      </c>
      <c r="Z12" s="86">
        <f t="shared" si="9"/>
        <v>0.0658271322266743</v>
      </c>
    </row>
    <row r="13" spans="1:26" s="12" customFormat="1" ht="26.25">
      <c r="A13" s="87" t="s">
        <v>10</v>
      </c>
      <c r="B13" s="33" t="s">
        <v>40</v>
      </c>
      <c r="C13" s="141">
        <v>454</v>
      </c>
      <c r="D13" s="83">
        <v>0.03</v>
      </c>
      <c r="E13" s="84">
        <v>63</v>
      </c>
      <c r="F13" s="86">
        <v>0.161</v>
      </c>
      <c r="G13" s="141">
        <v>472</v>
      </c>
      <c r="H13" s="83">
        <f>G13/G19</f>
        <v>0.030589760207388204</v>
      </c>
      <c r="I13" s="84">
        <f t="shared" si="0"/>
        <v>18</v>
      </c>
      <c r="J13" s="86">
        <f t="shared" si="1"/>
        <v>0.039647577092511016</v>
      </c>
      <c r="K13" s="141">
        <v>471</v>
      </c>
      <c r="L13" s="83">
        <f>K13/K19</f>
        <v>0.029061516628617265</v>
      </c>
      <c r="M13" s="84">
        <f t="shared" si="2"/>
        <v>-1</v>
      </c>
      <c r="N13" s="133">
        <f t="shared" si="3"/>
        <v>-0.00211864406779661</v>
      </c>
      <c r="O13" s="141">
        <v>487</v>
      </c>
      <c r="P13" s="83">
        <f>O13/O19</f>
        <v>0.029036489387073695</v>
      </c>
      <c r="Q13" s="84">
        <f t="shared" si="4"/>
        <v>16</v>
      </c>
      <c r="R13" s="133">
        <f t="shared" si="5"/>
        <v>0.03397027600849257</v>
      </c>
      <c r="S13" s="141">
        <v>477</v>
      </c>
      <c r="T13" s="83">
        <f>S13/S19</f>
        <v>0.02868310282621768</v>
      </c>
      <c r="U13" s="84">
        <f t="shared" si="6"/>
        <v>-10</v>
      </c>
      <c r="V13" s="86">
        <f t="shared" si="7"/>
        <v>-0.02053388090349076</v>
      </c>
      <c r="W13" s="141">
        <v>466</v>
      </c>
      <c r="X13" s="83">
        <f>W13/W19</f>
        <v>0.027525103366804488</v>
      </c>
      <c r="Y13" s="84">
        <f t="shared" si="8"/>
        <v>-11</v>
      </c>
      <c r="Z13" s="86">
        <f t="shared" si="9"/>
        <v>-0.023060796645702306</v>
      </c>
    </row>
    <row r="14" spans="1:26" s="12" customFormat="1" ht="36.75" customHeight="1">
      <c r="A14" s="87" t="s">
        <v>44</v>
      </c>
      <c r="B14" s="33" t="s">
        <v>41</v>
      </c>
      <c r="C14" s="141">
        <v>1403</v>
      </c>
      <c r="D14" s="83">
        <v>0.09</v>
      </c>
      <c r="E14" s="84">
        <v>269</v>
      </c>
      <c r="F14" s="86">
        <v>0.237</v>
      </c>
      <c r="G14" s="141">
        <v>1404</v>
      </c>
      <c r="H14" s="83">
        <f>G14/G19</f>
        <v>0.09099157485418016</v>
      </c>
      <c r="I14" s="84">
        <f t="shared" si="0"/>
        <v>1</v>
      </c>
      <c r="J14" s="86">
        <f t="shared" si="1"/>
        <v>0.0007127583749109052</v>
      </c>
      <c r="K14" s="141">
        <v>1391</v>
      </c>
      <c r="L14" s="83">
        <f>K14/K19</f>
        <v>0.08582711174183995</v>
      </c>
      <c r="M14" s="84">
        <f t="shared" si="2"/>
        <v>-13</v>
      </c>
      <c r="N14" s="133">
        <f t="shared" si="3"/>
        <v>-0.009259259259259259</v>
      </c>
      <c r="O14" s="141">
        <v>1330</v>
      </c>
      <c r="P14" s="83">
        <f>O14/O19</f>
        <v>0.07929883138564274</v>
      </c>
      <c r="Q14" s="84">
        <f t="shared" si="4"/>
        <v>-61</v>
      </c>
      <c r="R14" s="133">
        <f t="shared" si="5"/>
        <v>-0.04385334291876348</v>
      </c>
      <c r="S14" s="141">
        <v>1254</v>
      </c>
      <c r="T14" s="83">
        <f>S14/S19</f>
        <v>0.07540589296452195</v>
      </c>
      <c r="U14" s="84">
        <f t="shared" si="6"/>
        <v>-76</v>
      </c>
      <c r="V14" s="86">
        <f t="shared" si="7"/>
        <v>-0.05714285714285714</v>
      </c>
      <c r="W14" s="141">
        <v>1200</v>
      </c>
      <c r="X14" s="83">
        <f>W14/W19</f>
        <v>0.07088009450679268</v>
      </c>
      <c r="Y14" s="84">
        <f t="shared" si="8"/>
        <v>-54</v>
      </c>
      <c r="Z14" s="86">
        <f t="shared" si="9"/>
        <v>-0.0430622009569378</v>
      </c>
    </row>
    <row r="15" spans="1:26" s="12" customFormat="1" ht="27" customHeight="1">
      <c r="A15" s="87" t="s">
        <v>51</v>
      </c>
      <c r="B15" s="33" t="s">
        <v>52</v>
      </c>
      <c r="C15" s="141">
        <v>210</v>
      </c>
      <c r="D15" s="83">
        <v>0.01</v>
      </c>
      <c r="E15" s="84">
        <v>16</v>
      </c>
      <c r="F15" s="86">
        <v>0.082</v>
      </c>
      <c r="G15" s="141">
        <v>200</v>
      </c>
      <c r="H15" s="83">
        <f>G15/G19</f>
        <v>0.012961762799740765</v>
      </c>
      <c r="I15" s="84">
        <f t="shared" si="0"/>
        <v>-10</v>
      </c>
      <c r="J15" s="86">
        <f t="shared" si="1"/>
        <v>-0.047619047619047616</v>
      </c>
      <c r="K15" s="141">
        <v>208</v>
      </c>
      <c r="L15" s="83">
        <f>K15/K19</f>
        <v>0.012833960634293824</v>
      </c>
      <c r="M15" s="84">
        <f t="shared" si="2"/>
        <v>8</v>
      </c>
      <c r="N15" s="133">
        <f t="shared" si="3"/>
        <v>0.04</v>
      </c>
      <c r="O15" s="141">
        <v>224</v>
      </c>
      <c r="P15" s="83">
        <f>O15/O19</f>
        <v>0.01335559265442404</v>
      </c>
      <c r="Q15" s="84">
        <f t="shared" si="4"/>
        <v>16</v>
      </c>
      <c r="R15" s="133">
        <f t="shared" si="5"/>
        <v>0.07692307692307693</v>
      </c>
      <c r="S15" s="141">
        <v>209</v>
      </c>
      <c r="T15" s="83">
        <f>S15/S19</f>
        <v>0.012567648827420324</v>
      </c>
      <c r="U15" s="84">
        <f t="shared" si="6"/>
        <v>-15</v>
      </c>
      <c r="V15" s="86">
        <f t="shared" si="7"/>
        <v>-0.06696428571428571</v>
      </c>
      <c r="W15" s="141">
        <v>220</v>
      </c>
      <c r="X15" s="83">
        <f>W15/W19</f>
        <v>0.01299468399291199</v>
      </c>
      <c r="Y15" s="84">
        <f t="shared" si="8"/>
        <v>11</v>
      </c>
      <c r="Z15" s="86">
        <f t="shared" si="9"/>
        <v>0.05263157894736842</v>
      </c>
    </row>
    <row r="16" spans="1:26" s="12" customFormat="1" ht="39">
      <c r="A16" s="87" t="s">
        <v>11</v>
      </c>
      <c r="B16" s="33" t="s">
        <v>46</v>
      </c>
      <c r="C16" s="141">
        <v>275</v>
      </c>
      <c r="D16" s="83">
        <v>0.02</v>
      </c>
      <c r="E16" s="84">
        <v>21</v>
      </c>
      <c r="F16" s="86">
        <v>0.083</v>
      </c>
      <c r="G16" s="141">
        <v>259</v>
      </c>
      <c r="H16" s="83">
        <f>G16/G19</f>
        <v>0.01678548282566429</v>
      </c>
      <c r="I16" s="84">
        <f t="shared" si="0"/>
        <v>-16</v>
      </c>
      <c r="J16" s="86">
        <f t="shared" si="1"/>
        <v>-0.05818181818181818</v>
      </c>
      <c r="K16" s="141">
        <v>258</v>
      </c>
      <c r="L16" s="83">
        <f>K16/K19</f>
        <v>0.015919047325229838</v>
      </c>
      <c r="M16" s="84">
        <f t="shared" si="2"/>
        <v>-1</v>
      </c>
      <c r="N16" s="133">
        <f t="shared" si="3"/>
        <v>-0.003861003861003861</v>
      </c>
      <c r="O16" s="141">
        <v>328</v>
      </c>
      <c r="P16" s="83">
        <f>O16/O19</f>
        <v>0.019556403529692346</v>
      </c>
      <c r="Q16" s="84">
        <f t="shared" si="4"/>
        <v>70</v>
      </c>
      <c r="R16" s="133">
        <f t="shared" si="5"/>
        <v>0.2713178294573643</v>
      </c>
      <c r="S16" s="141">
        <v>459</v>
      </c>
      <c r="T16" s="83">
        <f>S16/S19</f>
        <v>0.027600721587492483</v>
      </c>
      <c r="U16" s="84">
        <f t="shared" si="6"/>
        <v>131</v>
      </c>
      <c r="V16" s="86">
        <f t="shared" si="7"/>
        <v>0.39939024390243905</v>
      </c>
      <c r="W16" s="141">
        <v>473</v>
      </c>
      <c r="X16" s="83">
        <f>W16/W19</f>
        <v>0.02793857058476078</v>
      </c>
      <c r="Y16" s="84">
        <f t="shared" si="8"/>
        <v>14</v>
      </c>
      <c r="Z16" s="86">
        <f t="shared" si="9"/>
        <v>0.030501089324618737</v>
      </c>
    </row>
    <row r="17" spans="1:26" s="12" customFormat="1" ht="15">
      <c r="A17" s="88"/>
      <c r="B17" s="36" t="s">
        <v>42</v>
      </c>
      <c r="C17" s="141">
        <v>3749</v>
      </c>
      <c r="D17" s="83">
        <v>0.24</v>
      </c>
      <c r="E17" s="84">
        <v>308</v>
      </c>
      <c r="F17" s="86">
        <v>0.09</v>
      </c>
      <c r="G17" s="141">
        <v>3843</v>
      </c>
      <c r="H17" s="83">
        <f>G17/G19</f>
        <v>0.2490602721970188</v>
      </c>
      <c r="I17" s="84">
        <f t="shared" si="0"/>
        <v>94</v>
      </c>
      <c r="J17" s="86">
        <f t="shared" si="1"/>
        <v>0.025073352894105096</v>
      </c>
      <c r="K17" s="141">
        <v>4242</v>
      </c>
      <c r="L17" s="83">
        <f>K17/K19</f>
        <v>0.26173875485901155</v>
      </c>
      <c r="M17" s="84">
        <f t="shared" si="2"/>
        <v>399</v>
      </c>
      <c r="N17" s="133">
        <f t="shared" si="3"/>
        <v>0.10382513661202186</v>
      </c>
      <c r="O17" s="141">
        <v>4260</v>
      </c>
      <c r="P17" s="83">
        <f>O17/O19</f>
        <v>0.2539947531600286</v>
      </c>
      <c r="Q17" s="84">
        <f t="shared" si="4"/>
        <v>18</v>
      </c>
      <c r="R17" s="133">
        <f t="shared" si="5"/>
        <v>0.004243281471004243</v>
      </c>
      <c r="S17" s="141">
        <v>4097</v>
      </c>
      <c r="T17" s="83">
        <f>S17/S19</f>
        <v>0.24636199639206255</v>
      </c>
      <c r="U17" s="84">
        <f t="shared" si="6"/>
        <v>-163</v>
      </c>
      <c r="V17" s="86">
        <f t="shared" si="7"/>
        <v>-0.038262910798122066</v>
      </c>
      <c r="W17" s="141">
        <v>4045</v>
      </c>
      <c r="X17" s="83">
        <f>W17/W19</f>
        <v>0.23892498523331365</v>
      </c>
      <c r="Y17" s="84">
        <f t="shared" si="8"/>
        <v>-52</v>
      </c>
      <c r="Z17" s="86">
        <f t="shared" si="9"/>
        <v>-0.012692213814986576</v>
      </c>
    </row>
    <row r="18" spans="1:26" s="12" customFormat="1" ht="15.75" thickBot="1">
      <c r="A18" s="89" t="s">
        <v>12</v>
      </c>
      <c r="B18" s="37" t="s">
        <v>13</v>
      </c>
      <c r="C18" s="141">
        <v>1394</v>
      </c>
      <c r="D18" s="83">
        <v>0.09</v>
      </c>
      <c r="E18" s="84">
        <v>97</v>
      </c>
      <c r="F18" s="86">
        <v>0.075</v>
      </c>
      <c r="G18" s="141">
        <v>1440</v>
      </c>
      <c r="H18" s="83">
        <f>G18/G19</f>
        <v>0.09332469215813351</v>
      </c>
      <c r="I18" s="84">
        <f t="shared" si="0"/>
        <v>46</v>
      </c>
      <c r="J18" s="86">
        <f t="shared" si="1"/>
        <v>0.03299856527977044</v>
      </c>
      <c r="K18" s="141">
        <v>1448</v>
      </c>
      <c r="L18" s="83">
        <f>K18/K19</f>
        <v>0.089344110569507</v>
      </c>
      <c r="M18" s="84">
        <f t="shared" si="2"/>
        <v>8</v>
      </c>
      <c r="N18" s="133">
        <f t="shared" si="3"/>
        <v>0.005555555555555556</v>
      </c>
      <c r="O18" s="141">
        <v>1550</v>
      </c>
      <c r="P18" s="83">
        <f>O18/O19</f>
        <v>0.09241593131409492</v>
      </c>
      <c r="Q18" s="84">
        <f t="shared" si="4"/>
        <v>102</v>
      </c>
      <c r="R18" s="133">
        <f t="shared" si="5"/>
        <v>0.07044198895027624</v>
      </c>
      <c r="S18" s="141">
        <v>1537</v>
      </c>
      <c r="T18" s="83">
        <f>S18/S19</f>
        <v>0.09242333132892364</v>
      </c>
      <c r="U18" s="84">
        <f t="shared" si="6"/>
        <v>-13</v>
      </c>
      <c r="V18" s="86">
        <f t="shared" si="7"/>
        <v>-0.008387096774193548</v>
      </c>
      <c r="W18" s="141">
        <v>1548</v>
      </c>
      <c r="X18" s="83">
        <f>W18/W19</f>
        <v>0.09143532191376255</v>
      </c>
      <c r="Y18" s="84">
        <f t="shared" si="8"/>
        <v>11</v>
      </c>
      <c r="Z18" s="86">
        <f t="shared" si="9"/>
        <v>0.0071567989590110605</v>
      </c>
    </row>
    <row r="19" spans="1:26" s="12" customFormat="1" ht="13.5" thickBot="1">
      <c r="A19" s="38"/>
      <c r="B19" s="39" t="s">
        <v>14</v>
      </c>
      <c r="C19" s="105">
        <v>15436</v>
      </c>
      <c r="D19" s="90">
        <v>1</v>
      </c>
      <c r="E19" s="91">
        <v>1325</v>
      </c>
      <c r="F19" s="92">
        <v>0.094</v>
      </c>
      <c r="G19" s="105">
        <f>SUM(G6:G18)</f>
        <v>15430</v>
      </c>
      <c r="H19" s="90">
        <f>G19/G19</f>
        <v>1</v>
      </c>
      <c r="I19" s="91">
        <f t="shared" si="0"/>
        <v>-6</v>
      </c>
      <c r="J19" s="92">
        <f t="shared" si="1"/>
        <v>-0.00038870173620108835</v>
      </c>
      <c r="K19" s="105">
        <f>SUM(K6:K18)</f>
        <v>16207</v>
      </c>
      <c r="L19" s="90">
        <f>K19/K19</f>
        <v>1</v>
      </c>
      <c r="M19" s="91">
        <f t="shared" si="2"/>
        <v>777</v>
      </c>
      <c r="N19" s="92">
        <f t="shared" si="3"/>
        <v>0.050356448476992874</v>
      </c>
      <c r="O19" s="105">
        <f>SUM(O6:O18)</f>
        <v>16772</v>
      </c>
      <c r="P19" s="90">
        <f>O19/O19</f>
        <v>1</v>
      </c>
      <c r="Q19" s="91">
        <f t="shared" si="4"/>
        <v>565</v>
      </c>
      <c r="R19" s="92">
        <f t="shared" si="5"/>
        <v>0.034861479607576976</v>
      </c>
      <c r="S19" s="105">
        <f>SUM(S6:S18)</f>
        <v>16630</v>
      </c>
      <c r="T19" s="90">
        <f>S19/S19</f>
        <v>1</v>
      </c>
      <c r="U19" s="91">
        <f t="shared" si="6"/>
        <v>-142</v>
      </c>
      <c r="V19" s="92">
        <f t="shared" si="7"/>
        <v>-0.008466491772000954</v>
      </c>
      <c r="W19" s="105">
        <f>SUM(W6:W18)</f>
        <v>16930</v>
      </c>
      <c r="X19" s="90">
        <f>W19/W19</f>
        <v>1</v>
      </c>
      <c r="Y19" s="91">
        <f t="shared" si="8"/>
        <v>300</v>
      </c>
      <c r="Z19" s="92">
        <f t="shared" si="9"/>
        <v>0.01803968731208659</v>
      </c>
    </row>
    <row r="20" spans="1:2" ht="12.75">
      <c r="A20" s="189"/>
      <c r="B20" s="189"/>
    </row>
    <row r="21" spans="1:2" ht="12.75">
      <c r="A21" s="189"/>
      <c r="B21" s="189"/>
    </row>
    <row r="22" spans="1:2" ht="12.75">
      <c r="A22" s="5"/>
      <c r="B22" s="2"/>
    </row>
  </sheetData>
  <sheetProtection/>
  <mergeCells count="14">
    <mergeCell ref="A20:B21"/>
    <mergeCell ref="A4:A5"/>
    <mergeCell ref="S4:V4"/>
    <mergeCell ref="U5:V5"/>
    <mergeCell ref="O4:R4"/>
    <mergeCell ref="Q5:R5"/>
    <mergeCell ref="K4:N4"/>
    <mergeCell ref="M5:N5"/>
    <mergeCell ref="W4:Z4"/>
    <mergeCell ref="Y5:Z5"/>
    <mergeCell ref="G4:J4"/>
    <mergeCell ref="I5:J5"/>
    <mergeCell ref="C4:F4"/>
    <mergeCell ref="E5:F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1.28125" style="0" customWidth="1"/>
    <col min="2" max="2" width="8.7109375" style="0" customWidth="1"/>
    <col min="3" max="3" width="7.7109375" style="0" customWidth="1"/>
    <col min="4" max="4" width="8.140625" style="0" customWidth="1"/>
    <col min="5" max="5" width="8.00390625" style="0" customWidth="1"/>
    <col min="6" max="6" width="7.57421875" style="0" customWidth="1"/>
    <col min="7" max="7" width="6.7109375" style="0" customWidth="1"/>
    <col min="8" max="8" width="6.8515625" style="0" customWidth="1"/>
    <col min="9" max="9" width="7.00390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8.00390625" style="0" customWidth="1"/>
  </cols>
  <sheetData>
    <row r="3" spans="1:26" s="117" customFormat="1" ht="12.75">
      <c r="A3" s="116" t="s">
        <v>88</v>
      </c>
      <c r="C3" s="118"/>
      <c r="D3" s="118"/>
      <c r="E3" s="118"/>
      <c r="F3" s="118"/>
      <c r="G3" s="118"/>
      <c r="H3" s="119"/>
      <c r="I3" s="118"/>
      <c r="J3" s="118"/>
      <c r="K3" s="118"/>
      <c r="N3" s="118"/>
      <c r="O3" s="118"/>
      <c r="P3" s="118"/>
      <c r="Q3" s="118"/>
      <c r="R3" s="118"/>
      <c r="S3" s="118"/>
      <c r="V3" s="120"/>
      <c r="W3" s="120"/>
      <c r="X3" s="120"/>
      <c r="Y3" s="120"/>
      <c r="Z3" s="120"/>
    </row>
    <row r="4" spans="1:26" s="117" customFormat="1" ht="12.75">
      <c r="A4" s="116" t="s">
        <v>137</v>
      </c>
      <c r="B4" s="121"/>
      <c r="C4" s="116"/>
      <c r="D4" s="116"/>
      <c r="E4" s="116"/>
      <c r="F4" s="116"/>
      <c r="G4" s="116"/>
      <c r="H4" s="122"/>
      <c r="V4" s="120"/>
      <c r="W4" s="120"/>
      <c r="X4" s="120"/>
      <c r="Y4" s="120"/>
      <c r="Z4" s="120"/>
    </row>
    <row r="5" spans="1:26" s="8" customFormat="1" ht="12.75">
      <c r="A5" s="55"/>
      <c r="B5" s="7"/>
      <c r="C5" s="55"/>
      <c r="D5" s="55"/>
      <c r="E5" s="55"/>
      <c r="F5" s="55"/>
      <c r="G5" s="55"/>
      <c r="H5" s="73"/>
      <c r="V5" s="54"/>
      <c r="W5" s="54"/>
      <c r="X5" s="54"/>
      <c r="Y5" s="54"/>
      <c r="Z5" s="54"/>
    </row>
    <row r="6" s="8" customFormat="1" ht="13.5" thickBot="1">
      <c r="A6" s="7"/>
    </row>
    <row r="7" spans="1:29" s="8" customFormat="1" ht="15">
      <c r="A7" s="124"/>
      <c r="B7" s="201" t="s">
        <v>89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AC7" s="8" t="s">
        <v>58</v>
      </c>
    </row>
    <row r="8" spans="1:29" s="8" customFormat="1" ht="15">
      <c r="A8" s="142" t="s">
        <v>90</v>
      </c>
      <c r="B8" s="204" t="s">
        <v>75</v>
      </c>
      <c r="C8" s="204"/>
      <c r="D8" s="204" t="s">
        <v>76</v>
      </c>
      <c r="E8" s="204"/>
      <c r="F8" s="204" t="s">
        <v>77</v>
      </c>
      <c r="G8" s="204"/>
      <c r="H8" s="204" t="s">
        <v>78</v>
      </c>
      <c r="I8" s="204"/>
      <c r="J8" s="204" t="s">
        <v>79</v>
      </c>
      <c r="K8" s="204"/>
      <c r="L8" s="204" t="s">
        <v>30</v>
      </c>
      <c r="M8" s="205"/>
      <c r="AC8" s="8" t="s">
        <v>50</v>
      </c>
    </row>
    <row r="9" spans="1:29" s="8" customFormat="1" ht="15">
      <c r="A9" s="143"/>
      <c r="B9" s="125" t="s">
        <v>49</v>
      </c>
      <c r="C9" s="125" t="s">
        <v>36</v>
      </c>
      <c r="D9" s="125" t="s">
        <v>49</v>
      </c>
      <c r="E9" s="125" t="s">
        <v>36</v>
      </c>
      <c r="F9" s="125" t="s">
        <v>49</v>
      </c>
      <c r="G9" s="125" t="s">
        <v>36</v>
      </c>
      <c r="H9" s="125" t="s">
        <v>49</v>
      </c>
      <c r="I9" s="125" t="s">
        <v>36</v>
      </c>
      <c r="J9" s="125" t="s">
        <v>49</v>
      </c>
      <c r="K9" s="125" t="s">
        <v>36</v>
      </c>
      <c r="L9" s="125" t="s">
        <v>49</v>
      </c>
      <c r="M9" s="126" t="s">
        <v>36</v>
      </c>
      <c r="AC9" s="61" t="s">
        <v>53</v>
      </c>
    </row>
    <row r="10" spans="1:29" s="8" customFormat="1" ht="15">
      <c r="A10" s="144" t="s">
        <v>80</v>
      </c>
      <c r="B10" s="78">
        <v>128</v>
      </c>
      <c r="C10" s="127">
        <f>B10/B18</f>
        <v>0.020949263502454993</v>
      </c>
      <c r="D10" s="78">
        <v>129</v>
      </c>
      <c r="E10" s="127">
        <f>D10/D18</f>
        <v>0.035664915675974566</v>
      </c>
      <c r="F10" s="78">
        <v>9</v>
      </c>
      <c r="G10" s="127">
        <f>F10/F18</f>
        <v>0.011583011583011582</v>
      </c>
      <c r="H10" s="78">
        <v>127</v>
      </c>
      <c r="I10" s="127">
        <f>H10/H18</f>
        <v>0.027747432816255187</v>
      </c>
      <c r="J10" s="78">
        <v>63</v>
      </c>
      <c r="K10" s="127">
        <f>J10/J18</f>
        <v>0.03407247160627366</v>
      </c>
      <c r="L10" s="128">
        <f aca="true" t="shared" si="0" ref="L10:L18">B10+D10+F10+H10+J10</f>
        <v>456</v>
      </c>
      <c r="M10" s="127">
        <f>L10/L18</f>
        <v>0.026934435912581215</v>
      </c>
      <c r="AC10" s="8" t="s">
        <v>54</v>
      </c>
    </row>
    <row r="11" spans="1:13" s="8" customFormat="1" ht="15">
      <c r="A11" s="144" t="s">
        <v>81</v>
      </c>
      <c r="B11" s="78">
        <v>14</v>
      </c>
      <c r="C11" s="127">
        <f>B11/B18</f>
        <v>0.0022913256955810145</v>
      </c>
      <c r="D11" s="78">
        <v>4</v>
      </c>
      <c r="E11" s="127">
        <f>D11/D18</f>
        <v>0.001105888858169754</v>
      </c>
      <c r="F11" s="78">
        <v>1</v>
      </c>
      <c r="G11" s="127">
        <f>F11/F18</f>
        <v>0.001287001287001287</v>
      </c>
      <c r="H11" s="78">
        <v>18</v>
      </c>
      <c r="I11" s="127">
        <f>H11/H18</f>
        <v>0.003932707013327507</v>
      </c>
      <c r="J11" s="78">
        <v>6</v>
      </c>
      <c r="K11" s="127">
        <f>J11/J18</f>
        <v>0.003244997295835587</v>
      </c>
      <c r="L11" s="128">
        <f t="shared" si="0"/>
        <v>43</v>
      </c>
      <c r="M11" s="127">
        <f>L11/L18</f>
        <v>0.002539870053160071</v>
      </c>
    </row>
    <row r="12" spans="1:29" s="8" customFormat="1" ht="15">
      <c r="A12" s="144" t="s">
        <v>82</v>
      </c>
      <c r="B12" s="78">
        <v>5279</v>
      </c>
      <c r="C12" s="127">
        <f>B12/B18</f>
        <v>0.8639934533551554</v>
      </c>
      <c r="D12" s="78">
        <v>3002</v>
      </c>
      <c r="E12" s="127">
        <f>D12/D18</f>
        <v>0.8299695880564003</v>
      </c>
      <c r="F12" s="78">
        <v>648</v>
      </c>
      <c r="G12" s="127">
        <f>F12/F18</f>
        <v>0.833976833976834</v>
      </c>
      <c r="H12" s="78">
        <v>3901</v>
      </c>
      <c r="I12" s="127">
        <f>H12/H18</f>
        <v>0.8523050032772559</v>
      </c>
      <c r="J12" s="78">
        <v>1306</v>
      </c>
      <c r="K12" s="127">
        <f>J12/J18</f>
        <v>0.7063277447268794</v>
      </c>
      <c r="L12" s="128">
        <f t="shared" si="0"/>
        <v>14136</v>
      </c>
      <c r="M12" s="127">
        <f>L12/L18</f>
        <v>0.8349675132900177</v>
      </c>
      <c r="AC12" s="8" t="s">
        <v>55</v>
      </c>
    </row>
    <row r="13" spans="1:29" s="8" customFormat="1" ht="15">
      <c r="A13" s="144" t="s">
        <v>83</v>
      </c>
      <c r="B13" s="78">
        <v>453</v>
      </c>
      <c r="C13" s="127">
        <f>B13/B18</f>
        <v>0.07414075286415713</v>
      </c>
      <c r="D13" s="78">
        <v>374</v>
      </c>
      <c r="E13" s="127">
        <f>D13/D18</f>
        <v>0.103400608238872</v>
      </c>
      <c r="F13" s="78">
        <v>91</v>
      </c>
      <c r="G13" s="127">
        <f>F13/F18</f>
        <v>0.11711711711711711</v>
      </c>
      <c r="H13" s="78">
        <v>439</v>
      </c>
      <c r="I13" s="127">
        <f>H13/H18</f>
        <v>0.09591435438059864</v>
      </c>
      <c r="J13" s="78">
        <v>263</v>
      </c>
      <c r="K13" s="127">
        <f>J13/J18</f>
        <v>0.14223904813412655</v>
      </c>
      <c r="L13" s="128">
        <f t="shared" si="0"/>
        <v>1620</v>
      </c>
      <c r="M13" s="127">
        <f>L13/L18</f>
        <v>0.09568812758417011</v>
      </c>
      <c r="AC13" s="8" t="s">
        <v>56</v>
      </c>
    </row>
    <row r="14" spans="1:13" s="8" customFormat="1" ht="15">
      <c r="A14" s="144" t="s">
        <v>84</v>
      </c>
      <c r="B14" s="78"/>
      <c r="C14" s="127">
        <f>B14/B18</f>
        <v>0</v>
      </c>
      <c r="D14" s="78">
        <v>3</v>
      </c>
      <c r="E14" s="127">
        <f>D14/D18</f>
        <v>0.0008294166436273154</v>
      </c>
      <c r="F14" s="78"/>
      <c r="G14" s="127">
        <f>F14/F18</f>
        <v>0</v>
      </c>
      <c r="H14" s="78">
        <v>7</v>
      </c>
      <c r="I14" s="127">
        <f>H14/H18</f>
        <v>0.001529386060738475</v>
      </c>
      <c r="J14" s="78">
        <v>8</v>
      </c>
      <c r="K14" s="127">
        <f>J14/J18</f>
        <v>0.004326663061114116</v>
      </c>
      <c r="L14" s="128">
        <f t="shared" si="0"/>
        <v>18</v>
      </c>
      <c r="M14" s="127">
        <f>L14/L18</f>
        <v>0.00106320141760189</v>
      </c>
    </row>
    <row r="15" spans="1:13" s="8" customFormat="1" ht="15">
      <c r="A15" s="144" t="s">
        <v>85</v>
      </c>
      <c r="B15" s="78">
        <v>5</v>
      </c>
      <c r="C15" s="127">
        <f>B15/B18</f>
        <v>0.0008183306055646482</v>
      </c>
      <c r="D15" s="78"/>
      <c r="E15" s="127">
        <f>D15/D18</f>
        <v>0</v>
      </c>
      <c r="F15" s="78"/>
      <c r="G15" s="127">
        <f>F15/F18</f>
        <v>0</v>
      </c>
      <c r="H15" s="78">
        <v>4</v>
      </c>
      <c r="I15" s="127">
        <f>H15/H18</f>
        <v>0.0008739348918505571</v>
      </c>
      <c r="J15" s="78">
        <v>6</v>
      </c>
      <c r="K15" s="127">
        <f>J15/J18</f>
        <v>0.003244997295835587</v>
      </c>
      <c r="L15" s="128">
        <f t="shared" si="0"/>
        <v>15</v>
      </c>
      <c r="M15" s="127">
        <f>L15/L18</f>
        <v>0.0008860011813349084</v>
      </c>
    </row>
    <row r="16" spans="1:13" s="8" customFormat="1" ht="15">
      <c r="A16" s="144" t="s">
        <v>86</v>
      </c>
      <c r="B16" s="78">
        <v>139</v>
      </c>
      <c r="C16" s="127">
        <f>B16/B18</f>
        <v>0.022749590834697218</v>
      </c>
      <c r="D16" s="78">
        <v>67</v>
      </c>
      <c r="E16" s="127">
        <f>D16/D18</f>
        <v>0.018523638374343378</v>
      </c>
      <c r="F16" s="78">
        <v>5</v>
      </c>
      <c r="G16" s="127">
        <f>F16/F18</f>
        <v>0.006435006435006435</v>
      </c>
      <c r="H16" s="78">
        <v>74</v>
      </c>
      <c r="I16" s="127">
        <f>H16/H18</f>
        <v>0.016167795499235308</v>
      </c>
      <c r="J16" s="78">
        <v>168</v>
      </c>
      <c r="K16" s="127">
        <f>J16/J18</f>
        <v>0.09085992428339643</v>
      </c>
      <c r="L16" s="128">
        <f t="shared" si="0"/>
        <v>453</v>
      </c>
      <c r="M16" s="127">
        <f>L16/L18</f>
        <v>0.026757235676314235</v>
      </c>
    </row>
    <row r="17" spans="1:29" s="8" customFormat="1" ht="15">
      <c r="A17" s="144" t="s">
        <v>87</v>
      </c>
      <c r="B17" s="78">
        <v>92</v>
      </c>
      <c r="C17" s="127">
        <f>B17/B18</f>
        <v>0.015057283142389525</v>
      </c>
      <c r="D17" s="78">
        <v>38</v>
      </c>
      <c r="E17" s="127">
        <f>D17/D18</f>
        <v>0.010505944152612662</v>
      </c>
      <c r="F17" s="78">
        <v>23</v>
      </c>
      <c r="G17" s="127">
        <f>F17/F18</f>
        <v>0.029601029601029602</v>
      </c>
      <c r="H17" s="78">
        <v>7</v>
      </c>
      <c r="I17" s="127">
        <f>H17/H18</f>
        <v>0.001529386060738475</v>
      </c>
      <c r="J17" s="78">
        <v>29</v>
      </c>
      <c r="K17" s="127">
        <f>J17/J18</f>
        <v>0.01568415359653867</v>
      </c>
      <c r="L17" s="128">
        <f t="shared" si="0"/>
        <v>189</v>
      </c>
      <c r="M17" s="127">
        <f>L17/L18</f>
        <v>0.011163614884819846</v>
      </c>
      <c r="AC17" s="8" t="s">
        <v>57</v>
      </c>
    </row>
    <row r="18" spans="1:13" s="123" customFormat="1" ht="15.75" thickBot="1">
      <c r="A18" s="130" t="s">
        <v>14</v>
      </c>
      <c r="B18" s="131">
        <f>SUM(B10:B17)</f>
        <v>6110</v>
      </c>
      <c r="C18" s="132">
        <f>B18/B18</f>
        <v>1</v>
      </c>
      <c r="D18" s="131">
        <f>SUM(D10:D17)</f>
        <v>3617</v>
      </c>
      <c r="E18" s="132">
        <f>D18/D18</f>
        <v>1</v>
      </c>
      <c r="F18" s="131">
        <f>SUM(F10:F17)</f>
        <v>777</v>
      </c>
      <c r="G18" s="132">
        <f>F18/F18</f>
        <v>1</v>
      </c>
      <c r="H18" s="131">
        <f>SUM(H10:H17)</f>
        <v>4577</v>
      </c>
      <c r="I18" s="132">
        <f>H18/H18</f>
        <v>1</v>
      </c>
      <c r="J18" s="131">
        <f>SUM(J10:J17)</f>
        <v>1849</v>
      </c>
      <c r="K18" s="132">
        <f>J18/J18</f>
        <v>1</v>
      </c>
      <c r="L18" s="131">
        <f t="shared" si="0"/>
        <v>16930</v>
      </c>
      <c r="M18" s="132">
        <f>L18/L18</f>
        <v>1</v>
      </c>
    </row>
  </sheetData>
  <sheetProtection/>
  <mergeCells count="7">
    <mergeCell ref="B7:M7"/>
    <mergeCell ref="B8:C8"/>
    <mergeCell ref="D8:E8"/>
    <mergeCell ref="L8:M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76"/>
  <sheetViews>
    <sheetView tabSelected="1" zoomScalePageLayoutView="0" workbookViewId="0" topLeftCell="A1">
      <selection activeCell="P51" sqref="P51"/>
    </sheetView>
  </sheetViews>
  <sheetFormatPr defaultColWidth="9.140625" defaultRowHeight="15"/>
  <cols>
    <col min="1" max="1" width="0.9921875" style="0" customWidth="1"/>
    <col min="2" max="2" width="8.57421875" style="135" customWidth="1"/>
    <col min="3" max="3" width="5.8515625" style="135" customWidth="1"/>
    <col min="4" max="4" width="6.57421875" style="135" customWidth="1"/>
    <col min="5" max="5" width="6.00390625" style="135" customWidth="1"/>
    <col min="6" max="6" width="7.57421875" style="135" customWidth="1"/>
    <col min="7" max="7" width="5.28125" style="135" customWidth="1"/>
    <col min="8" max="8" width="7.421875" style="135" customWidth="1"/>
    <col min="9" max="11" width="6.00390625" style="135" customWidth="1"/>
    <col min="12" max="12" width="6.57421875" style="135" customWidth="1"/>
    <col min="13" max="13" width="6.8515625" style="135" customWidth="1"/>
    <col min="14" max="14" width="7.28125" style="135" customWidth="1"/>
    <col min="15" max="15" width="7.00390625" style="135" customWidth="1"/>
    <col min="16" max="16" width="7.140625" style="0" customWidth="1"/>
    <col min="17" max="17" width="6.8515625" style="0" customWidth="1"/>
    <col min="18" max="18" width="7.140625" style="0" customWidth="1"/>
    <col min="19" max="19" width="8.00390625" style="0" customWidth="1"/>
  </cols>
  <sheetData>
    <row r="1" ht="5.25" customHeight="1"/>
    <row r="2" spans="2:32" s="117" customFormat="1" ht="12.75">
      <c r="B2" s="116" t="s">
        <v>115</v>
      </c>
      <c r="C2" s="118"/>
      <c r="D2" s="118"/>
      <c r="E2" s="118"/>
      <c r="F2" s="118"/>
      <c r="I2" s="118"/>
      <c r="J2" s="118"/>
      <c r="K2" s="118"/>
      <c r="L2" s="118"/>
      <c r="M2" s="118"/>
      <c r="N2" s="119"/>
      <c r="O2" s="118"/>
      <c r="P2" s="118"/>
      <c r="Q2" s="118"/>
      <c r="T2" s="118"/>
      <c r="U2" s="118"/>
      <c r="V2" s="118"/>
      <c r="W2" s="118"/>
      <c r="X2" s="118"/>
      <c r="Y2" s="118"/>
      <c r="AB2" s="120"/>
      <c r="AC2" s="120"/>
      <c r="AD2" s="120"/>
      <c r="AE2" s="120"/>
      <c r="AF2" s="120"/>
    </row>
    <row r="3" spans="2:32" s="117" customFormat="1" ht="12.75">
      <c r="B3" s="116" t="s">
        <v>136</v>
      </c>
      <c r="C3" s="116"/>
      <c r="D3" s="116"/>
      <c r="E3" s="116"/>
      <c r="F3" s="116"/>
      <c r="G3" s="121"/>
      <c r="H3" s="121"/>
      <c r="I3" s="116"/>
      <c r="J3" s="116"/>
      <c r="K3" s="116"/>
      <c r="L3" s="116"/>
      <c r="M3" s="116"/>
      <c r="N3" s="122"/>
      <c r="AB3" s="120"/>
      <c r="AC3" s="120"/>
      <c r="AD3" s="120"/>
      <c r="AE3" s="120"/>
      <c r="AF3" s="120"/>
    </row>
    <row r="4" spans="2:14" ht="15">
      <c r="B4" s="136"/>
      <c r="C4" s="206" t="s">
        <v>75</v>
      </c>
      <c r="D4" s="207"/>
      <c r="E4" s="206" t="s">
        <v>76</v>
      </c>
      <c r="F4" s="207"/>
      <c r="G4" s="206" t="s">
        <v>77</v>
      </c>
      <c r="H4" s="207"/>
      <c r="I4" s="206" t="s">
        <v>78</v>
      </c>
      <c r="J4" s="207"/>
      <c r="K4" s="206" t="s">
        <v>79</v>
      </c>
      <c r="L4" s="207"/>
      <c r="M4" s="206" t="s">
        <v>30</v>
      </c>
      <c r="N4" s="207"/>
    </row>
    <row r="5" spans="2:14" ht="15">
      <c r="B5" s="136"/>
      <c r="C5" s="137" t="s">
        <v>116</v>
      </c>
      <c r="D5" s="137" t="s">
        <v>36</v>
      </c>
      <c r="E5" s="137" t="s">
        <v>116</v>
      </c>
      <c r="F5" s="137" t="s">
        <v>36</v>
      </c>
      <c r="G5" s="137" t="s">
        <v>116</v>
      </c>
      <c r="H5" s="137" t="s">
        <v>36</v>
      </c>
      <c r="I5" s="137" t="s">
        <v>116</v>
      </c>
      <c r="J5" s="137" t="s">
        <v>36</v>
      </c>
      <c r="K5" s="137" t="s">
        <v>116</v>
      </c>
      <c r="L5" s="137" t="s">
        <v>36</v>
      </c>
      <c r="M5" s="137" t="s">
        <v>116</v>
      </c>
      <c r="N5" s="137" t="s">
        <v>36</v>
      </c>
    </row>
    <row r="6" spans="2:14" ht="15">
      <c r="B6" s="140" t="s">
        <v>91</v>
      </c>
      <c r="C6" s="78">
        <v>1</v>
      </c>
      <c r="D6" s="99">
        <f>C6/C43</f>
        <v>0.0022123893805309734</v>
      </c>
      <c r="E6" s="78"/>
      <c r="F6" s="99"/>
      <c r="G6" s="78"/>
      <c r="H6" s="99"/>
      <c r="I6" s="78"/>
      <c r="J6" s="99"/>
      <c r="K6" s="78"/>
      <c r="L6" s="99"/>
      <c r="M6" s="78">
        <f>SUM(C6+E6+G6+I6+K6)</f>
        <v>1</v>
      </c>
      <c r="N6" s="99">
        <f>M6/M43</f>
        <v>0.0006176652254478073</v>
      </c>
    </row>
    <row r="7" spans="2:14" ht="15">
      <c r="B7" s="140" t="s">
        <v>129</v>
      </c>
      <c r="C7" s="78">
        <v>2</v>
      </c>
      <c r="D7" s="99">
        <f>C7/C43</f>
        <v>0.004424778761061947</v>
      </c>
      <c r="E7" s="78"/>
      <c r="F7" s="138"/>
      <c r="G7" s="78"/>
      <c r="H7" s="138"/>
      <c r="I7" s="78"/>
      <c r="J7" s="138"/>
      <c r="K7" s="78"/>
      <c r="L7" s="138"/>
      <c r="M7" s="78">
        <f aca="true" t="shared" si="0" ref="M7:M41">SUM(C7+E7+G7+I7+K7)</f>
        <v>2</v>
      </c>
      <c r="N7" s="99">
        <f>M7/M43</f>
        <v>0.0012353304508956147</v>
      </c>
    </row>
    <row r="8" spans="2:14" ht="15">
      <c r="B8" s="140" t="s">
        <v>92</v>
      </c>
      <c r="C8" s="78"/>
      <c r="D8" s="138"/>
      <c r="E8" s="78"/>
      <c r="F8" s="138"/>
      <c r="G8" s="78"/>
      <c r="H8" s="138"/>
      <c r="I8" s="78"/>
      <c r="J8" s="138"/>
      <c r="K8" s="78">
        <v>1</v>
      </c>
      <c r="L8" s="99">
        <f>K8/K43</f>
        <v>0.0038022813688212928</v>
      </c>
      <c r="M8" s="78">
        <f t="shared" si="0"/>
        <v>1</v>
      </c>
      <c r="N8" s="99">
        <f>M8/M43</f>
        <v>0.0006176652254478073</v>
      </c>
    </row>
    <row r="9" spans="2:14" ht="15">
      <c r="B9" s="161" t="s">
        <v>93</v>
      </c>
      <c r="C9" s="162">
        <v>126</v>
      </c>
      <c r="D9" s="163">
        <f>C9/C43</f>
        <v>0.27876106194690264</v>
      </c>
      <c r="E9" s="162">
        <v>100</v>
      </c>
      <c r="F9" s="163">
        <f>E9/E43</f>
        <v>0.26737967914438504</v>
      </c>
      <c r="G9" s="162">
        <v>34</v>
      </c>
      <c r="H9" s="163">
        <f>G9/G43</f>
        <v>0.37362637362637363</v>
      </c>
      <c r="I9" s="162">
        <v>109</v>
      </c>
      <c r="J9" s="163">
        <f>I9/I43</f>
        <v>0.24829157175398633</v>
      </c>
      <c r="K9" s="162">
        <v>71</v>
      </c>
      <c r="L9" s="163">
        <f>K9/K43</f>
        <v>0.26996197718631176</v>
      </c>
      <c r="M9" s="162">
        <f t="shared" si="0"/>
        <v>440</v>
      </c>
      <c r="N9" s="163">
        <f>M9/M43</f>
        <v>0.27177269919703523</v>
      </c>
    </row>
    <row r="10" spans="2:14" ht="15">
      <c r="B10" s="140" t="s">
        <v>130</v>
      </c>
      <c r="C10" s="78"/>
      <c r="D10" s="99"/>
      <c r="E10" s="78"/>
      <c r="F10" s="99"/>
      <c r="G10" s="78"/>
      <c r="H10" s="99"/>
      <c r="I10" s="78">
        <v>1</v>
      </c>
      <c r="J10" s="99">
        <f>I10/I43</f>
        <v>0.002277904328018223</v>
      </c>
      <c r="K10" s="78"/>
      <c r="L10" s="99"/>
      <c r="M10" s="78">
        <f t="shared" si="0"/>
        <v>1</v>
      </c>
      <c r="N10" s="99">
        <f>M10/M43</f>
        <v>0.0006176652254478073</v>
      </c>
    </row>
    <row r="11" spans="2:14" ht="15">
      <c r="B11" s="140" t="s">
        <v>94</v>
      </c>
      <c r="C11" s="78">
        <v>5</v>
      </c>
      <c r="D11" s="99">
        <f>C11/C43</f>
        <v>0.011061946902654867</v>
      </c>
      <c r="E11" s="78">
        <v>7</v>
      </c>
      <c r="F11" s="99">
        <f>E11/E43</f>
        <v>0.01871657754010695</v>
      </c>
      <c r="G11" s="78">
        <v>1</v>
      </c>
      <c r="H11" s="99">
        <f>G11/G43</f>
        <v>0.01098901098901099</v>
      </c>
      <c r="I11" s="78">
        <v>8</v>
      </c>
      <c r="J11" s="99">
        <f>I11/I43</f>
        <v>0.018223234624145785</v>
      </c>
      <c r="K11" s="78">
        <v>4</v>
      </c>
      <c r="L11" s="99">
        <f>K11/K43</f>
        <v>0.015209125475285171</v>
      </c>
      <c r="M11" s="78">
        <f t="shared" si="0"/>
        <v>25</v>
      </c>
      <c r="N11" s="99">
        <f>M11/M43</f>
        <v>0.015441630636195183</v>
      </c>
    </row>
    <row r="12" spans="2:14" ht="15">
      <c r="B12" s="140" t="s">
        <v>95</v>
      </c>
      <c r="C12" s="78">
        <v>2</v>
      </c>
      <c r="D12" s="99">
        <f>C12/C43</f>
        <v>0.004424778761061947</v>
      </c>
      <c r="E12" s="78">
        <v>2</v>
      </c>
      <c r="F12" s="99">
        <f>E12/E43</f>
        <v>0.0053475935828877</v>
      </c>
      <c r="G12" s="78">
        <v>1</v>
      </c>
      <c r="H12" s="99">
        <f>G12/G43</f>
        <v>0.01098901098901099</v>
      </c>
      <c r="I12" s="78">
        <v>2</v>
      </c>
      <c r="J12" s="99">
        <f>I12/I43</f>
        <v>0.004555808656036446</v>
      </c>
      <c r="K12" s="78">
        <v>3</v>
      </c>
      <c r="L12" s="99">
        <f>K12/K43</f>
        <v>0.011406844106463879</v>
      </c>
      <c r="M12" s="78">
        <f t="shared" si="0"/>
        <v>10</v>
      </c>
      <c r="N12" s="99">
        <f>M12/M43</f>
        <v>0.006176652254478073</v>
      </c>
    </row>
    <row r="13" spans="2:14" ht="15">
      <c r="B13" s="140" t="s">
        <v>127</v>
      </c>
      <c r="C13" s="78">
        <v>1</v>
      </c>
      <c r="D13" s="99">
        <f>C13/C43</f>
        <v>0.0022123893805309734</v>
      </c>
      <c r="E13" s="78"/>
      <c r="F13" s="99"/>
      <c r="G13" s="78"/>
      <c r="H13" s="99"/>
      <c r="I13" s="78">
        <v>1</v>
      </c>
      <c r="J13" s="99">
        <f>I13/I43</f>
        <v>0.002277904328018223</v>
      </c>
      <c r="K13" s="78"/>
      <c r="L13" s="99"/>
      <c r="M13" s="78">
        <f t="shared" si="0"/>
        <v>2</v>
      </c>
      <c r="N13" s="99">
        <f>M13/M43</f>
        <v>0.0012353304508956147</v>
      </c>
    </row>
    <row r="14" spans="2:14" ht="15">
      <c r="B14" s="140" t="s">
        <v>96</v>
      </c>
      <c r="C14" s="78"/>
      <c r="D14" s="99"/>
      <c r="E14" s="78">
        <v>3</v>
      </c>
      <c r="F14" s="99">
        <f>E14/E43</f>
        <v>0.008021390374331552</v>
      </c>
      <c r="G14" s="78"/>
      <c r="H14" s="99"/>
      <c r="I14" s="78">
        <v>2</v>
      </c>
      <c r="J14" s="99">
        <f>I14/I43</f>
        <v>0.004555808656036446</v>
      </c>
      <c r="K14" s="78"/>
      <c r="L14" s="99"/>
      <c r="M14" s="78">
        <f t="shared" si="0"/>
        <v>5</v>
      </c>
      <c r="N14" s="99">
        <f>M14/M43</f>
        <v>0.0030883261272390363</v>
      </c>
    </row>
    <row r="15" spans="2:14" ht="15">
      <c r="B15" s="140" t="s">
        <v>97</v>
      </c>
      <c r="C15" s="78"/>
      <c r="D15" s="99"/>
      <c r="E15" s="78"/>
      <c r="F15" s="99"/>
      <c r="G15" s="78"/>
      <c r="H15" s="99"/>
      <c r="I15" s="78">
        <v>2</v>
      </c>
      <c r="J15" s="99">
        <f>I15/I43</f>
        <v>0.004555808656036446</v>
      </c>
      <c r="K15" s="78">
        <v>2</v>
      </c>
      <c r="L15" s="99">
        <f>K15/K43</f>
        <v>0.0076045627376425855</v>
      </c>
      <c r="M15" s="78">
        <f t="shared" si="0"/>
        <v>4</v>
      </c>
      <c r="N15" s="99">
        <f>M15/M43</f>
        <v>0.0024706609017912293</v>
      </c>
    </row>
    <row r="16" spans="2:14" ht="15">
      <c r="B16" s="140" t="s">
        <v>98</v>
      </c>
      <c r="C16" s="78">
        <v>1</v>
      </c>
      <c r="D16" s="99">
        <f>C16/C43</f>
        <v>0.0022123893805309734</v>
      </c>
      <c r="E16" s="78">
        <v>1</v>
      </c>
      <c r="F16" s="99">
        <f>E16/E43</f>
        <v>0.00267379679144385</v>
      </c>
      <c r="G16" s="78"/>
      <c r="H16" s="99"/>
      <c r="I16" s="78">
        <v>3</v>
      </c>
      <c r="J16" s="99">
        <f>I16/I43</f>
        <v>0.00683371298405467</v>
      </c>
      <c r="K16" s="78"/>
      <c r="L16" s="99"/>
      <c r="M16" s="78">
        <f t="shared" si="0"/>
        <v>5</v>
      </c>
      <c r="N16" s="99">
        <f>M16/M43</f>
        <v>0.0030883261272390363</v>
      </c>
    </row>
    <row r="17" spans="2:14" ht="15">
      <c r="B17" s="161" t="s">
        <v>99</v>
      </c>
      <c r="C17" s="162">
        <v>17</v>
      </c>
      <c r="D17" s="163">
        <f>C17/C43</f>
        <v>0.03761061946902655</v>
      </c>
      <c r="E17" s="162">
        <v>61</v>
      </c>
      <c r="F17" s="163">
        <f>E17/E43</f>
        <v>0.16310160427807488</v>
      </c>
      <c r="G17" s="162">
        <v>27</v>
      </c>
      <c r="H17" s="163">
        <f>G17/G43</f>
        <v>0.2967032967032967</v>
      </c>
      <c r="I17" s="162">
        <v>58</v>
      </c>
      <c r="J17" s="163">
        <f>I17/I43</f>
        <v>0.13211845102505695</v>
      </c>
      <c r="K17" s="162">
        <v>71</v>
      </c>
      <c r="L17" s="163">
        <f>K17/K43</f>
        <v>0.26996197718631176</v>
      </c>
      <c r="M17" s="162">
        <f t="shared" si="0"/>
        <v>234</v>
      </c>
      <c r="N17" s="163">
        <f>M17/M43</f>
        <v>0.1445336627547869</v>
      </c>
    </row>
    <row r="18" spans="2:14" ht="15">
      <c r="B18" s="140" t="s">
        <v>100</v>
      </c>
      <c r="C18" s="78">
        <v>7</v>
      </c>
      <c r="D18" s="99">
        <f>C18/C43</f>
        <v>0.015486725663716814</v>
      </c>
      <c r="E18" s="78">
        <v>1</v>
      </c>
      <c r="F18" s="99">
        <f>E18/E43</f>
        <v>0.00267379679144385</v>
      </c>
      <c r="G18" s="78"/>
      <c r="H18" s="99"/>
      <c r="I18" s="78">
        <v>1</v>
      </c>
      <c r="J18" s="99">
        <f>I18/I43</f>
        <v>0.002277904328018223</v>
      </c>
      <c r="K18" s="78">
        <v>1</v>
      </c>
      <c r="L18" s="99">
        <f>K18/K43</f>
        <v>0.0038022813688212928</v>
      </c>
      <c r="M18" s="78">
        <f t="shared" si="0"/>
        <v>10</v>
      </c>
      <c r="N18" s="99">
        <f>M18/M43</f>
        <v>0.006176652254478073</v>
      </c>
    </row>
    <row r="19" spans="2:14" ht="15">
      <c r="B19" s="140" t="s">
        <v>101</v>
      </c>
      <c r="C19" s="78">
        <v>2</v>
      </c>
      <c r="D19" s="99">
        <f>C19/C43</f>
        <v>0.004424778761061947</v>
      </c>
      <c r="E19" s="78">
        <v>3</v>
      </c>
      <c r="F19" s="99">
        <f>E19/E43</f>
        <v>0.008021390374331552</v>
      </c>
      <c r="G19" s="78"/>
      <c r="H19" s="99"/>
      <c r="I19" s="78">
        <v>2</v>
      </c>
      <c r="J19" s="99">
        <f>I19/I43</f>
        <v>0.004555808656036446</v>
      </c>
      <c r="K19" s="78">
        <v>5</v>
      </c>
      <c r="L19" s="99">
        <f>K19/K43</f>
        <v>0.019011406844106463</v>
      </c>
      <c r="M19" s="78">
        <f t="shared" si="0"/>
        <v>12</v>
      </c>
      <c r="N19" s="99">
        <f>M19/M43</f>
        <v>0.0074119827053736875</v>
      </c>
    </row>
    <row r="20" spans="2:14" ht="15">
      <c r="B20" s="161" t="s">
        <v>102</v>
      </c>
      <c r="C20" s="162">
        <v>115</v>
      </c>
      <c r="D20" s="163">
        <f>C20/C43</f>
        <v>0.25442477876106195</v>
      </c>
      <c r="E20" s="162">
        <v>95</v>
      </c>
      <c r="F20" s="163">
        <f>E20/E43</f>
        <v>0.2540106951871658</v>
      </c>
      <c r="G20" s="162">
        <v>11</v>
      </c>
      <c r="H20" s="163">
        <f>G20/G43</f>
        <v>0.12087912087912088</v>
      </c>
      <c r="I20" s="162">
        <v>92</v>
      </c>
      <c r="J20" s="163">
        <f>I20/I43</f>
        <v>0.20956719817767655</v>
      </c>
      <c r="K20" s="162">
        <v>39</v>
      </c>
      <c r="L20" s="163">
        <f>K20/K43</f>
        <v>0.1482889733840304</v>
      </c>
      <c r="M20" s="162">
        <f t="shared" si="0"/>
        <v>352</v>
      </c>
      <c r="N20" s="163">
        <f>M20/M43</f>
        <v>0.21741815935762818</v>
      </c>
    </row>
    <row r="21" spans="2:14" ht="15">
      <c r="B21" s="140" t="s">
        <v>103</v>
      </c>
      <c r="C21" s="78">
        <v>2</v>
      </c>
      <c r="D21" s="99">
        <f>C21/C43</f>
        <v>0.004424778761061947</v>
      </c>
      <c r="E21" s="78">
        <v>5</v>
      </c>
      <c r="F21" s="99">
        <f>E21/E43</f>
        <v>0.013368983957219251</v>
      </c>
      <c r="G21" s="78"/>
      <c r="H21" s="99"/>
      <c r="I21" s="78"/>
      <c r="J21" s="99"/>
      <c r="K21" s="78">
        <v>2</v>
      </c>
      <c r="L21" s="99">
        <f>K21/K43</f>
        <v>0.0076045627376425855</v>
      </c>
      <c r="M21" s="78">
        <f t="shared" si="0"/>
        <v>9</v>
      </c>
      <c r="N21" s="99">
        <f>M21/M43</f>
        <v>0.005558987029030266</v>
      </c>
    </row>
    <row r="22" spans="2:14" ht="15">
      <c r="B22" s="140" t="s">
        <v>143</v>
      </c>
      <c r="C22" s="78"/>
      <c r="D22" s="99"/>
      <c r="E22" s="78"/>
      <c r="F22" s="99"/>
      <c r="G22" s="78">
        <v>1</v>
      </c>
      <c r="H22" s="99">
        <f>G22/G43</f>
        <v>0.01098901098901099</v>
      </c>
      <c r="I22" s="78">
        <v>2</v>
      </c>
      <c r="J22" s="99">
        <f>I22/I43</f>
        <v>0.004555808656036446</v>
      </c>
      <c r="K22" s="78"/>
      <c r="L22" s="99"/>
      <c r="M22" s="78">
        <f t="shared" si="0"/>
        <v>3</v>
      </c>
      <c r="N22" s="99">
        <f>M22/M43</f>
        <v>0.0018529956763434219</v>
      </c>
    </row>
    <row r="23" spans="2:14" ht="15">
      <c r="B23" s="140" t="s">
        <v>104</v>
      </c>
      <c r="C23" s="78">
        <v>3</v>
      </c>
      <c r="D23" s="99">
        <f>C23/C43</f>
        <v>0.00663716814159292</v>
      </c>
      <c r="E23" s="78">
        <v>2</v>
      </c>
      <c r="F23" s="99">
        <f>E23/E43</f>
        <v>0.0053475935828877</v>
      </c>
      <c r="G23" s="78"/>
      <c r="H23" s="99"/>
      <c r="I23" s="78">
        <v>1</v>
      </c>
      <c r="J23" s="99">
        <f>I23/I43</f>
        <v>0.002277904328018223</v>
      </c>
      <c r="K23" s="78"/>
      <c r="L23" s="99"/>
      <c r="M23" s="78">
        <f t="shared" si="0"/>
        <v>6</v>
      </c>
      <c r="N23" s="99">
        <f>M23/M43</f>
        <v>0.0037059913526868438</v>
      </c>
    </row>
    <row r="24" spans="2:14" ht="15">
      <c r="B24" s="140" t="s">
        <v>105</v>
      </c>
      <c r="C24" s="78">
        <v>4</v>
      </c>
      <c r="D24" s="99">
        <f>C24/C43</f>
        <v>0.008849557522123894</v>
      </c>
      <c r="E24" s="78">
        <v>3</v>
      </c>
      <c r="F24" s="99">
        <f>E24/E43</f>
        <v>0.008021390374331552</v>
      </c>
      <c r="G24" s="78"/>
      <c r="H24" s="99"/>
      <c r="I24" s="78">
        <v>3</v>
      </c>
      <c r="J24" s="99">
        <f>I24/I43</f>
        <v>0.00683371298405467</v>
      </c>
      <c r="K24" s="78">
        <v>1</v>
      </c>
      <c r="L24" s="99">
        <f>K24/K43</f>
        <v>0.0038022813688212928</v>
      </c>
      <c r="M24" s="78">
        <f t="shared" si="0"/>
        <v>11</v>
      </c>
      <c r="N24" s="99">
        <f>M24/M43</f>
        <v>0.0067943174799258805</v>
      </c>
    </row>
    <row r="25" spans="2:14" ht="15">
      <c r="B25" s="140" t="s">
        <v>106</v>
      </c>
      <c r="C25" s="78"/>
      <c r="D25" s="99"/>
      <c r="E25" s="78"/>
      <c r="F25" s="99"/>
      <c r="G25" s="78"/>
      <c r="H25" s="99"/>
      <c r="I25" s="78">
        <v>1</v>
      </c>
      <c r="J25" s="99">
        <f>I25/I43</f>
        <v>0.002277904328018223</v>
      </c>
      <c r="K25" s="78"/>
      <c r="L25" s="99"/>
      <c r="M25" s="78">
        <f t="shared" si="0"/>
        <v>1</v>
      </c>
      <c r="N25" s="99">
        <f>M25/M43</f>
        <v>0.0006176652254478073</v>
      </c>
    </row>
    <row r="26" spans="2:14" ht="15">
      <c r="B26" s="140" t="s">
        <v>107</v>
      </c>
      <c r="C26" s="78">
        <v>1</v>
      </c>
      <c r="D26" s="99">
        <f>C26/C43</f>
        <v>0.0022123893805309734</v>
      </c>
      <c r="E26" s="78">
        <v>4</v>
      </c>
      <c r="F26" s="99">
        <f>E26/E43</f>
        <v>0.0106951871657754</v>
      </c>
      <c r="G26" s="78">
        <v>1</v>
      </c>
      <c r="H26" s="99">
        <f>G26/G43</f>
        <v>0.01098901098901099</v>
      </c>
      <c r="I26" s="78">
        <v>4</v>
      </c>
      <c r="J26" s="99">
        <f>I26/I43</f>
        <v>0.009111617312072893</v>
      </c>
      <c r="K26" s="78">
        <v>1</v>
      </c>
      <c r="L26" s="99">
        <f>K26/K43</f>
        <v>0.0038022813688212928</v>
      </c>
      <c r="M26" s="78">
        <f t="shared" si="0"/>
        <v>11</v>
      </c>
      <c r="N26" s="99">
        <f>M26/M43</f>
        <v>0.0067943174799258805</v>
      </c>
    </row>
    <row r="27" spans="2:14" ht="15">
      <c r="B27" s="140" t="s">
        <v>144</v>
      </c>
      <c r="C27" s="78"/>
      <c r="D27" s="99"/>
      <c r="E27" s="78"/>
      <c r="F27" s="99"/>
      <c r="G27" s="78"/>
      <c r="H27" s="99"/>
      <c r="I27" s="78">
        <v>1</v>
      </c>
      <c r="J27" s="99">
        <f>I27/I43</f>
        <v>0.002277904328018223</v>
      </c>
      <c r="K27" s="78"/>
      <c r="L27" s="99"/>
      <c r="M27" s="78">
        <f t="shared" si="0"/>
        <v>1</v>
      </c>
      <c r="N27" s="99">
        <f>M27/M43</f>
        <v>0.0006176652254478073</v>
      </c>
    </row>
    <row r="28" spans="2:14" ht="15">
      <c r="B28" s="140" t="s">
        <v>121</v>
      </c>
      <c r="C28" s="78">
        <v>1</v>
      </c>
      <c r="D28" s="99">
        <f>C28/C43</f>
        <v>0.0022123893805309734</v>
      </c>
      <c r="E28" s="78"/>
      <c r="F28" s="99"/>
      <c r="G28" s="78"/>
      <c r="H28" s="99"/>
      <c r="I28" s="78"/>
      <c r="J28" s="99"/>
      <c r="K28" s="78"/>
      <c r="L28" s="99"/>
      <c r="M28" s="78">
        <f t="shared" si="0"/>
        <v>1</v>
      </c>
      <c r="N28" s="99">
        <f>M28/M43</f>
        <v>0.0006176652254478073</v>
      </c>
    </row>
    <row r="29" spans="2:14" ht="15">
      <c r="B29" s="140" t="s">
        <v>117</v>
      </c>
      <c r="C29" s="78">
        <v>1</v>
      </c>
      <c r="D29" s="99">
        <f>C29/C43</f>
        <v>0.0022123893805309734</v>
      </c>
      <c r="E29" s="78">
        <v>1</v>
      </c>
      <c r="F29" s="99">
        <f>E29/E43</f>
        <v>0.00267379679144385</v>
      </c>
      <c r="G29" s="78"/>
      <c r="H29" s="99"/>
      <c r="I29" s="78"/>
      <c r="J29" s="99"/>
      <c r="K29" s="78"/>
      <c r="L29" s="99"/>
      <c r="M29" s="78">
        <f t="shared" si="0"/>
        <v>2</v>
      </c>
      <c r="N29" s="99">
        <f>M29/M43</f>
        <v>0.0012353304508956147</v>
      </c>
    </row>
    <row r="30" spans="2:14" ht="15">
      <c r="B30" s="140" t="s">
        <v>108</v>
      </c>
      <c r="C30" s="78">
        <v>13</v>
      </c>
      <c r="D30" s="99">
        <f>C30/C43</f>
        <v>0.028761061946902654</v>
      </c>
      <c r="E30" s="78">
        <v>11</v>
      </c>
      <c r="F30" s="99">
        <f>E30/E43</f>
        <v>0.029411764705882353</v>
      </c>
      <c r="G30" s="78">
        <v>3</v>
      </c>
      <c r="H30" s="99">
        <f>G30/G43</f>
        <v>0.03296703296703297</v>
      </c>
      <c r="I30" s="78">
        <v>24</v>
      </c>
      <c r="J30" s="99">
        <f>I30/I43</f>
        <v>0.05466970387243736</v>
      </c>
      <c r="K30" s="78">
        <v>12</v>
      </c>
      <c r="L30" s="99">
        <f>K30/K43</f>
        <v>0.045627376425855515</v>
      </c>
      <c r="M30" s="78">
        <f t="shared" si="0"/>
        <v>63</v>
      </c>
      <c r="N30" s="99">
        <f>M30/M43</f>
        <v>0.03891290920321186</v>
      </c>
    </row>
    <row r="31" spans="2:14" ht="15">
      <c r="B31" s="140" t="s">
        <v>109</v>
      </c>
      <c r="C31" s="78"/>
      <c r="D31" s="99"/>
      <c r="E31" s="78"/>
      <c r="F31" s="99"/>
      <c r="G31" s="78"/>
      <c r="H31" s="99"/>
      <c r="I31" s="78"/>
      <c r="J31" s="99"/>
      <c r="K31" s="78">
        <v>1</v>
      </c>
      <c r="L31" s="99">
        <f>K31/K43</f>
        <v>0.0038022813688212928</v>
      </c>
      <c r="M31" s="78">
        <f t="shared" si="0"/>
        <v>1</v>
      </c>
      <c r="N31" s="99">
        <f>M31/M43</f>
        <v>0.0006176652254478073</v>
      </c>
    </row>
    <row r="32" spans="2:14" ht="15">
      <c r="B32" s="161" t="s">
        <v>110</v>
      </c>
      <c r="C32" s="162">
        <v>142</v>
      </c>
      <c r="D32" s="163">
        <f>C32/C43</f>
        <v>0.3141592920353982</v>
      </c>
      <c r="E32" s="162">
        <v>66</v>
      </c>
      <c r="F32" s="163">
        <f>E32/E43</f>
        <v>0.17647058823529413</v>
      </c>
      <c r="G32" s="162">
        <v>8</v>
      </c>
      <c r="H32" s="163">
        <f>G32/G43</f>
        <v>0.08791208791208792</v>
      </c>
      <c r="I32" s="162">
        <v>114</v>
      </c>
      <c r="J32" s="163">
        <f>I32/I43</f>
        <v>0.25968109339407747</v>
      </c>
      <c r="K32" s="162">
        <v>41</v>
      </c>
      <c r="L32" s="163">
        <f>K32/K43</f>
        <v>0.155893536121673</v>
      </c>
      <c r="M32" s="162">
        <f t="shared" si="0"/>
        <v>371</v>
      </c>
      <c r="N32" s="163">
        <f>M32/M43</f>
        <v>0.2291537986411365</v>
      </c>
    </row>
    <row r="33" spans="2:14" ht="15">
      <c r="B33" s="140" t="s">
        <v>133</v>
      </c>
      <c r="C33" s="78">
        <v>1</v>
      </c>
      <c r="D33" s="99">
        <f>C33/C43</f>
        <v>0.0022123893805309734</v>
      </c>
      <c r="E33" s="78"/>
      <c r="F33" s="99"/>
      <c r="G33" s="78"/>
      <c r="H33" s="99"/>
      <c r="I33" s="78"/>
      <c r="J33" s="99"/>
      <c r="K33" s="78"/>
      <c r="L33" s="99"/>
      <c r="M33" s="78">
        <f t="shared" si="0"/>
        <v>1</v>
      </c>
      <c r="N33" s="99">
        <f>M33/M43</f>
        <v>0.0006176652254478073</v>
      </c>
    </row>
    <row r="34" spans="2:14" ht="15">
      <c r="B34" s="140" t="s">
        <v>111</v>
      </c>
      <c r="C34" s="78">
        <v>1</v>
      </c>
      <c r="D34" s="99">
        <f>C34/C43</f>
        <v>0.0022123893805309734</v>
      </c>
      <c r="E34" s="78"/>
      <c r="F34" s="99"/>
      <c r="G34" s="78"/>
      <c r="H34" s="99"/>
      <c r="I34" s="78"/>
      <c r="J34" s="99"/>
      <c r="K34" s="78">
        <v>1</v>
      </c>
      <c r="L34" s="99">
        <f>K34/K43</f>
        <v>0.0038022813688212928</v>
      </c>
      <c r="M34" s="78">
        <f t="shared" si="0"/>
        <v>2</v>
      </c>
      <c r="N34" s="99">
        <f>M34/M43</f>
        <v>0.0012353304508956147</v>
      </c>
    </row>
    <row r="35" spans="2:14" ht="15">
      <c r="B35" s="140" t="s">
        <v>112</v>
      </c>
      <c r="C35" s="78"/>
      <c r="D35" s="99"/>
      <c r="E35" s="78">
        <v>1</v>
      </c>
      <c r="F35" s="99">
        <f>E35/E43</f>
        <v>0.00267379679144385</v>
      </c>
      <c r="G35" s="78"/>
      <c r="H35" s="99"/>
      <c r="I35" s="78"/>
      <c r="J35" s="99"/>
      <c r="K35" s="78"/>
      <c r="L35" s="99"/>
      <c r="M35" s="78">
        <f t="shared" si="0"/>
        <v>1</v>
      </c>
      <c r="N35" s="99">
        <f>M35/M43</f>
        <v>0.0006176652254478073</v>
      </c>
    </row>
    <row r="36" spans="2:14" ht="15">
      <c r="B36" s="140" t="s">
        <v>113</v>
      </c>
      <c r="C36" s="78">
        <v>2</v>
      </c>
      <c r="D36" s="99">
        <f>C36/C43</f>
        <v>0.004424778761061947</v>
      </c>
      <c r="E36" s="78">
        <v>4</v>
      </c>
      <c r="F36" s="99">
        <f>E36/E43</f>
        <v>0.0106951871657754</v>
      </c>
      <c r="G36" s="78">
        <v>4</v>
      </c>
      <c r="H36" s="99">
        <f>G36/G43</f>
        <v>0.04395604395604396</v>
      </c>
      <c r="I36" s="78">
        <v>4</v>
      </c>
      <c r="J36" s="99">
        <f>I36/I43</f>
        <v>0.009111617312072893</v>
      </c>
      <c r="K36" s="78">
        <v>5</v>
      </c>
      <c r="L36" s="99">
        <f>K36/K43</f>
        <v>0.019011406844106463</v>
      </c>
      <c r="M36" s="78">
        <f t="shared" si="0"/>
        <v>19</v>
      </c>
      <c r="N36" s="99">
        <f>M36/M43</f>
        <v>0.01173563928350834</v>
      </c>
    </row>
    <row r="37" spans="2:14" ht="15">
      <c r="B37" s="140" t="s">
        <v>134</v>
      </c>
      <c r="C37" s="78">
        <v>1</v>
      </c>
      <c r="D37" s="99">
        <f>C37/C43</f>
        <v>0.0022123893805309734</v>
      </c>
      <c r="E37" s="78"/>
      <c r="F37" s="99"/>
      <c r="G37" s="78"/>
      <c r="H37" s="99"/>
      <c r="I37" s="78"/>
      <c r="J37" s="99"/>
      <c r="K37" s="78"/>
      <c r="L37" s="99"/>
      <c r="M37" s="78">
        <f t="shared" si="0"/>
        <v>1</v>
      </c>
      <c r="N37" s="99">
        <f>M37/M43</f>
        <v>0.0006176652254478073</v>
      </c>
    </row>
    <row r="38" spans="2:14" ht="15">
      <c r="B38" s="140" t="s">
        <v>114</v>
      </c>
      <c r="C38" s="78">
        <v>2</v>
      </c>
      <c r="D38" s="99">
        <f>C38/C43</f>
        <v>0.004424778761061947</v>
      </c>
      <c r="E38" s="78">
        <v>2</v>
      </c>
      <c r="F38" s="99">
        <f>E38/E43</f>
        <v>0.0053475935828877</v>
      </c>
      <c r="G38" s="78"/>
      <c r="H38" s="99"/>
      <c r="I38" s="78">
        <v>2</v>
      </c>
      <c r="J38" s="99">
        <f>I38/I43</f>
        <v>0.004555808656036446</v>
      </c>
      <c r="K38" s="78"/>
      <c r="L38" s="99"/>
      <c r="M38" s="78">
        <f t="shared" si="0"/>
        <v>6</v>
      </c>
      <c r="N38" s="99">
        <f>M38/M43</f>
        <v>0.0037059913526868438</v>
      </c>
    </row>
    <row r="39" spans="2:14" ht="15">
      <c r="B39" s="140" t="s">
        <v>125</v>
      </c>
      <c r="C39" s="78"/>
      <c r="D39" s="99"/>
      <c r="E39" s="78">
        <v>1</v>
      </c>
      <c r="F39" s="99">
        <f>E39/E43</f>
        <v>0.00267379679144385</v>
      </c>
      <c r="G39" s="78"/>
      <c r="H39" s="99"/>
      <c r="I39" s="78">
        <v>1</v>
      </c>
      <c r="J39" s="99">
        <f>I39/I43</f>
        <v>0.002277904328018223</v>
      </c>
      <c r="K39" s="78"/>
      <c r="L39" s="99"/>
      <c r="M39" s="78">
        <f t="shared" si="0"/>
        <v>2</v>
      </c>
      <c r="N39" s="99">
        <f>M39/M43</f>
        <v>0.0012353304508956147</v>
      </c>
    </row>
    <row r="40" spans="2:14" ht="15">
      <c r="B40" s="140" t="s">
        <v>118</v>
      </c>
      <c r="C40" s="78"/>
      <c r="D40" s="99"/>
      <c r="E40" s="78">
        <v>1</v>
      </c>
      <c r="F40" s="99">
        <f>E40/E43</f>
        <v>0.00267379679144385</v>
      </c>
      <c r="G40" s="78"/>
      <c r="H40" s="99"/>
      <c r="I40" s="78"/>
      <c r="J40" s="99"/>
      <c r="K40" s="78"/>
      <c r="L40" s="99"/>
      <c r="M40" s="78">
        <f t="shared" si="0"/>
        <v>1</v>
      </c>
      <c r="N40" s="99">
        <f>M40/M43</f>
        <v>0.0006176652254478073</v>
      </c>
    </row>
    <row r="41" spans="2:14" ht="15">
      <c r="B41" s="140" t="s">
        <v>119</v>
      </c>
      <c r="C41" s="78"/>
      <c r="D41" s="99"/>
      <c r="E41" s="78"/>
      <c r="F41" s="99"/>
      <c r="G41" s="78"/>
      <c r="H41" s="99"/>
      <c r="I41" s="78">
        <v>1</v>
      </c>
      <c r="J41" s="99">
        <f>I41/I43</f>
        <v>0.002277904328018223</v>
      </c>
      <c r="K41" s="78">
        <v>1</v>
      </c>
      <c r="L41" s="99">
        <f>K41/K43</f>
        <v>0.0038022813688212928</v>
      </c>
      <c r="M41" s="78">
        <f t="shared" si="0"/>
        <v>2</v>
      </c>
      <c r="N41" s="99">
        <f>M41/M43</f>
        <v>0.0012353304508956147</v>
      </c>
    </row>
    <row r="42" spans="2:15" s="159" customFormat="1" ht="15">
      <c r="B42" s="154" t="s">
        <v>135</v>
      </c>
      <c r="C42" s="155"/>
      <c r="D42" s="156"/>
      <c r="E42" s="155"/>
      <c r="F42" s="156"/>
      <c r="G42" s="155"/>
      <c r="H42" s="156"/>
      <c r="I42" s="155"/>
      <c r="J42" s="156"/>
      <c r="K42" s="155">
        <v>1</v>
      </c>
      <c r="L42" s="156">
        <f>K42/K43</f>
        <v>0.0038022813688212928</v>
      </c>
      <c r="M42" s="157">
        <f>SUM(C42+E42+G42+I42+K42)</f>
        <v>1</v>
      </c>
      <c r="N42" s="156">
        <f>M42/M43</f>
        <v>0.0006176652254478073</v>
      </c>
      <c r="O42" s="158"/>
    </row>
    <row r="43" spans="2:14" ht="15">
      <c r="B43" s="160" t="s">
        <v>145</v>
      </c>
      <c r="C43" s="151">
        <f>SUM(C7:C42)</f>
        <v>452</v>
      </c>
      <c r="D43" s="152">
        <f>C43/C43</f>
        <v>1</v>
      </c>
      <c r="E43" s="151">
        <f>SUM(E7:E42)</f>
        <v>374</v>
      </c>
      <c r="F43" s="152">
        <f>E43/E43</f>
        <v>1</v>
      </c>
      <c r="G43" s="151">
        <f>SUM(G7:G42)</f>
        <v>91</v>
      </c>
      <c r="H43" s="152">
        <f>G43/G43</f>
        <v>1</v>
      </c>
      <c r="I43" s="151">
        <f>SUM(I7:I42)</f>
        <v>439</v>
      </c>
      <c r="J43" s="152">
        <f>I43/I43</f>
        <v>1</v>
      </c>
      <c r="K43" s="151">
        <f>SUM(K7:K42)</f>
        <v>263</v>
      </c>
      <c r="L43" s="152">
        <f>K43/K43</f>
        <v>1</v>
      </c>
      <c r="M43" s="153">
        <f>SUM(C43+E43+G43+I43+K43)</f>
        <v>1619</v>
      </c>
      <c r="N43" s="152">
        <f>M43/M43</f>
        <v>1</v>
      </c>
    </row>
    <row r="44" ht="15">
      <c r="B44" s="139"/>
    </row>
    <row r="45" ht="15">
      <c r="B45" s="139"/>
    </row>
    <row r="46" ht="15">
      <c r="B46" s="139"/>
    </row>
    <row r="47" ht="15">
      <c r="B47" s="139"/>
    </row>
    <row r="48" ht="15">
      <c r="B48" s="139"/>
    </row>
    <row r="49" ht="15">
      <c r="B49" s="139"/>
    </row>
    <row r="50" ht="15">
      <c r="B50" s="139"/>
    </row>
    <row r="51" ht="15">
      <c r="B51" s="139"/>
    </row>
    <row r="52" ht="15">
      <c r="B52" s="139"/>
    </row>
    <row r="53" ht="15">
      <c r="B53" s="139"/>
    </row>
    <row r="54" ht="15">
      <c r="B54" s="139"/>
    </row>
    <row r="55" ht="15">
      <c r="B55" s="139"/>
    </row>
    <row r="56" ht="15">
      <c r="B56" s="139"/>
    </row>
    <row r="57" ht="15">
      <c r="B57" s="139"/>
    </row>
    <row r="58" ht="15">
      <c r="B58" s="139"/>
    </row>
    <row r="59" ht="15">
      <c r="B59" s="139"/>
    </row>
    <row r="60" ht="15">
      <c r="B60" s="139"/>
    </row>
    <row r="61" ht="15">
      <c r="B61" s="139"/>
    </row>
    <row r="62" ht="15">
      <c r="B62" s="139"/>
    </row>
    <row r="63" ht="15">
      <c r="B63" s="139"/>
    </row>
    <row r="64" ht="15">
      <c r="B64" s="139"/>
    </row>
    <row r="65" ht="15">
      <c r="B65" s="139"/>
    </row>
    <row r="66" ht="15">
      <c r="B66" s="139"/>
    </row>
    <row r="67" ht="15">
      <c r="B67" s="139"/>
    </row>
    <row r="68" ht="15">
      <c r="B68" s="139"/>
    </row>
    <row r="69" ht="15">
      <c r="B69" s="139"/>
    </row>
    <row r="70" ht="15">
      <c r="B70" s="139"/>
    </row>
    <row r="71" ht="15">
      <c r="B71" s="139"/>
    </row>
    <row r="72" ht="15">
      <c r="B72" s="139"/>
    </row>
    <row r="73" ht="15">
      <c r="B73" s="139"/>
    </row>
    <row r="74" ht="15">
      <c r="B74" s="139"/>
    </row>
    <row r="75" ht="15">
      <c r="B75" s="139"/>
    </row>
    <row r="76" ht="15">
      <c r="B76" s="139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2013-10-09T08:59:06Z</cp:lastPrinted>
  <dcterms:created xsi:type="dcterms:W3CDTF">2010-12-15T07:52:14Z</dcterms:created>
  <dcterms:modified xsi:type="dcterms:W3CDTF">2013-10-11T07:30:26Z</dcterms:modified>
  <cp:category/>
  <cp:version/>
  <cp:contentType/>
  <cp:contentStatus/>
</cp:coreProperties>
</file>